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xr:revisionPtr revIDLastSave="0" documentId="13_ncr:1_{9660BEE4-E80E-4319-AF94-A93F0510FEE6}" xr6:coauthVersionLast="47" xr6:coauthVersionMax="47" xr10:uidLastSave="{00000000-0000-0000-0000-000000000000}"/>
  <workbookProtection workbookAlgorithmName="SHA-512" workbookHashValue="ShESDK7diV7cv8MYMyrCKPytHcnHfoDCnJ15dG7khq65sDD74TKU76C1VaP5iFp7mUUAk1RLwGfTwjzn6iZAwg==" workbookSaltValue="oqAhaTHRnPoy77Zi5myJbw==" workbookSpinCount="100000" lockStructure="1"/>
  <bookViews>
    <workbookView xWindow="-120" yWindow="-120" windowWidth="20730" windowHeight="11160" firstSheet="1" activeTab="1" xr2:uid="{00000000-000D-0000-FFFF-FFFF00000000}"/>
  </bookViews>
  <sheets>
    <sheet name="📆 Calendars" sheetId="12" state="hidden" r:id="rId1"/>
    <sheet name="✒Habits and Routines" sheetId="11" r:id="rId2"/>
    <sheet name="© About EQUILIBRIUM" sheetId="9" r:id="rId3"/>
  </sheets>
  <definedNames>
    <definedName name="Event">'📆 Calendars'!$D$6</definedName>
    <definedName name="Event_2">'📆 Calendars'!$D$3</definedName>
    <definedName name="_xlnm.Print_Area" localSheetId="1">'✒Habits and Routines'!$A$1:$CE$91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12" l="1"/>
  <c r="BV18" i="11" l="1"/>
  <c r="BV17" i="11"/>
  <c r="BV20" i="11"/>
  <c r="A87" i="11"/>
  <c r="A85" i="11"/>
  <c r="A83" i="11"/>
  <c r="A81" i="11"/>
  <c r="A79" i="11"/>
  <c r="A77" i="11"/>
  <c r="FS34" i="11"/>
  <c r="FS35" i="11"/>
  <c r="FS36" i="11"/>
  <c r="FS37" i="11"/>
  <c r="FS32" i="11"/>
  <c r="FS33" i="11"/>
  <c r="HY33" i="11"/>
  <c r="HY34" i="11"/>
  <c r="HY35" i="11"/>
  <c r="HY36" i="11"/>
  <c r="HY37" i="11"/>
  <c r="HY38" i="11"/>
  <c r="FP28" i="11"/>
  <c r="HY29" i="11" s="1"/>
  <c r="FP29" i="11"/>
  <c r="HY30" i="11" s="1"/>
  <c r="FP30" i="11"/>
  <c r="HY31" i="11" s="1"/>
  <c r="FP31" i="11"/>
  <c r="HY32" i="11" s="1"/>
  <c r="FP32" i="11"/>
  <c r="FP33" i="11"/>
  <c r="FP34" i="11"/>
  <c r="FP35" i="11"/>
  <c r="FP36" i="11"/>
  <c r="FP37" i="11"/>
  <c r="FP27" i="11"/>
  <c r="HY28" i="11" s="1"/>
  <c r="FP26" i="11"/>
  <c r="HY27" i="11" l="1"/>
  <c r="D3" i="12" l="1"/>
  <c r="B21" i="12" l="1"/>
  <c r="C21" i="12" s="1"/>
  <c r="D21" i="12" s="1"/>
  <c r="E21" i="12" s="1"/>
  <c r="F21" i="12" s="1"/>
  <c r="G21" i="12" s="1"/>
  <c r="H21" i="12" s="1"/>
  <c r="B22" i="12" s="1"/>
  <c r="C22" i="12" s="1"/>
  <c r="D22" i="12" s="1"/>
  <c r="E22" i="12" s="1"/>
  <c r="F22" i="12" s="1"/>
  <c r="G22" i="12" s="1"/>
  <c r="H22" i="12" s="1"/>
  <c r="B23" i="12" s="1"/>
  <c r="C23" i="12" s="1"/>
  <c r="D23" i="12" s="1"/>
  <c r="E23" i="12" s="1"/>
  <c r="F23" i="12" s="1"/>
  <c r="G23" i="12" s="1"/>
  <c r="H23" i="12" s="1"/>
  <c r="B24" i="12" s="1"/>
  <c r="C24" i="12" s="1"/>
  <c r="D24" i="12" s="1"/>
  <c r="E24" i="12" s="1"/>
  <c r="F24" i="12" s="1"/>
  <c r="G24" i="12" s="1"/>
  <c r="H24" i="12" s="1"/>
  <c r="B25" i="12" s="1"/>
  <c r="C25" i="12" s="1"/>
  <c r="D25" i="12" s="1"/>
  <c r="E25" i="12" s="1"/>
  <c r="F25" i="12" s="1"/>
  <c r="G25" i="12" s="1"/>
  <c r="H25" i="12" s="1"/>
  <c r="B26" i="12" s="1"/>
  <c r="C26" i="12" s="1"/>
  <c r="B19" i="12" l="1"/>
  <c r="ER1" i="11" l="1"/>
  <c r="D6" i="12" s="1"/>
  <c r="B11" i="12" l="1"/>
  <c r="C11" i="12" s="1"/>
  <c r="D11" i="12" s="1"/>
  <c r="E11" i="12" s="1"/>
  <c r="F11" i="12" s="1"/>
  <c r="G11" i="12" s="1"/>
  <c r="H11" i="12" s="1"/>
  <c r="B12" i="12" s="1"/>
  <c r="C12" i="12" s="1"/>
  <c r="D12" i="12" s="1"/>
  <c r="E12" i="12" s="1"/>
  <c r="F12" i="12" s="1"/>
  <c r="G12" i="12" s="1"/>
  <c r="H12" i="12" s="1"/>
  <c r="B13" i="12" s="1"/>
  <c r="C13" i="12" s="1"/>
  <c r="D13" i="12" s="1"/>
  <c r="E13" i="12" s="1"/>
  <c r="F13" i="12" s="1"/>
  <c r="G13" i="12" s="1"/>
  <c r="H13" i="12" s="1"/>
  <c r="B14" i="12" s="1"/>
  <c r="C14" i="12" s="1"/>
  <c r="D14" i="12" s="1"/>
  <c r="E14" i="12" s="1"/>
  <c r="F14" i="12" s="1"/>
  <c r="G14" i="12" s="1"/>
  <c r="H14" i="12" s="1"/>
  <c r="B15" i="12" s="1"/>
  <c r="C15" i="12" s="1"/>
  <c r="D15" i="12" s="1"/>
  <c r="E15" i="12" s="1"/>
  <c r="F15" i="12" s="1"/>
  <c r="G15" i="12" s="1"/>
  <c r="H15" i="12" s="1"/>
  <c r="B16" i="12" s="1"/>
  <c r="C16" i="12" s="1"/>
  <c r="B9" i="12"/>
  <c r="CG153" i="11"/>
  <c r="CG152" i="11"/>
  <c r="AF85" i="11"/>
  <c r="AT85" i="11" s="1"/>
  <c r="BH85" i="11" s="1"/>
  <c r="BV85" i="11" s="1"/>
  <c r="IP38" i="11"/>
  <c r="IT38" i="11" s="1"/>
  <c r="IP37" i="11"/>
  <c r="IT37" i="11" s="1"/>
  <c r="FF37" i="11"/>
  <c r="R87" i="11" s="1"/>
  <c r="AF87" i="11" s="1"/>
  <c r="AT87" i="11" s="1"/>
  <c r="BH87" i="11" s="1"/>
  <c r="BV87" i="11" s="1"/>
  <c r="FE37" i="11"/>
  <c r="P87" i="11" s="1"/>
  <c r="AD87" i="11" s="1"/>
  <c r="AR87" i="11" s="1"/>
  <c r="BF87" i="11" s="1"/>
  <c r="BT87" i="11" s="1"/>
  <c r="FD37" i="11"/>
  <c r="N87" i="11" s="1"/>
  <c r="AB87" i="11" s="1"/>
  <c r="AP87" i="11" s="1"/>
  <c r="BD87" i="11" s="1"/>
  <c r="BR87" i="11" s="1"/>
  <c r="FC37" i="11"/>
  <c r="L87" i="11" s="1"/>
  <c r="Z87" i="11" s="1"/>
  <c r="AN87" i="11" s="1"/>
  <c r="BB87" i="11" s="1"/>
  <c r="BP87" i="11" s="1"/>
  <c r="CD87" i="11" s="1"/>
  <c r="FB37" i="11"/>
  <c r="J87" i="11" s="1"/>
  <c r="X87" i="11" s="1"/>
  <c r="AL87" i="11" s="1"/>
  <c r="AZ87" i="11" s="1"/>
  <c r="BN87" i="11" s="1"/>
  <c r="CB87" i="11" s="1"/>
  <c r="FA37" i="11"/>
  <c r="H87" i="11" s="1"/>
  <c r="V87" i="11" s="1"/>
  <c r="AJ87" i="11" s="1"/>
  <c r="AX87" i="11" s="1"/>
  <c r="BL87" i="11" s="1"/>
  <c r="BZ87" i="11" s="1"/>
  <c r="EZ37" i="11"/>
  <c r="CJ37" i="11"/>
  <c r="AL37" i="11"/>
  <c r="IP36" i="11"/>
  <c r="IT36" i="11" s="1"/>
  <c r="FF36" i="11"/>
  <c r="R85" i="11" s="1"/>
  <c r="FE36" i="11"/>
  <c r="P85" i="11" s="1"/>
  <c r="AD85" i="11" s="1"/>
  <c r="AR85" i="11" s="1"/>
  <c r="BF85" i="11" s="1"/>
  <c r="BT85" i="11" s="1"/>
  <c r="FD36" i="11"/>
  <c r="N85" i="11" s="1"/>
  <c r="AB85" i="11" s="1"/>
  <c r="AP85" i="11" s="1"/>
  <c r="BD85" i="11" s="1"/>
  <c r="BR85" i="11" s="1"/>
  <c r="FC36" i="11"/>
  <c r="L85" i="11" s="1"/>
  <c r="Z85" i="11" s="1"/>
  <c r="AN85" i="11" s="1"/>
  <c r="BB85" i="11" s="1"/>
  <c r="BP85" i="11" s="1"/>
  <c r="CD85" i="11" s="1"/>
  <c r="FB36" i="11"/>
  <c r="J85" i="11" s="1"/>
  <c r="X85" i="11" s="1"/>
  <c r="AL85" i="11" s="1"/>
  <c r="AZ85" i="11" s="1"/>
  <c r="BN85" i="11" s="1"/>
  <c r="CB85" i="11" s="1"/>
  <c r="FA36" i="11"/>
  <c r="H85" i="11" s="1"/>
  <c r="V85" i="11" s="1"/>
  <c r="AJ85" i="11" s="1"/>
  <c r="AX85" i="11" s="1"/>
  <c r="BL85" i="11" s="1"/>
  <c r="BZ85" i="11" s="1"/>
  <c r="EZ36" i="11"/>
  <c r="CJ36" i="11"/>
  <c r="AL36" i="11"/>
  <c r="IP35" i="11"/>
  <c r="IT35" i="11" s="1"/>
  <c r="FF35" i="11"/>
  <c r="R83" i="11" s="1"/>
  <c r="AF83" i="11" s="1"/>
  <c r="AT83" i="11" s="1"/>
  <c r="BH83" i="11" s="1"/>
  <c r="BV83" i="11" s="1"/>
  <c r="FE35" i="11"/>
  <c r="P83" i="11" s="1"/>
  <c r="AD83" i="11" s="1"/>
  <c r="AR83" i="11" s="1"/>
  <c r="BF83" i="11" s="1"/>
  <c r="BT83" i="11" s="1"/>
  <c r="FD35" i="11"/>
  <c r="N83" i="11" s="1"/>
  <c r="AB83" i="11" s="1"/>
  <c r="AP83" i="11" s="1"/>
  <c r="BD83" i="11" s="1"/>
  <c r="BR83" i="11" s="1"/>
  <c r="FC35" i="11"/>
  <c r="L83" i="11" s="1"/>
  <c r="Z83" i="11" s="1"/>
  <c r="AN83" i="11" s="1"/>
  <c r="BB83" i="11" s="1"/>
  <c r="BP83" i="11" s="1"/>
  <c r="CD83" i="11" s="1"/>
  <c r="FB35" i="11"/>
  <c r="J83" i="11" s="1"/>
  <c r="X83" i="11" s="1"/>
  <c r="AL83" i="11" s="1"/>
  <c r="AZ83" i="11" s="1"/>
  <c r="BN83" i="11" s="1"/>
  <c r="CB83" i="11" s="1"/>
  <c r="FA35" i="11"/>
  <c r="H83" i="11" s="1"/>
  <c r="V83" i="11" s="1"/>
  <c r="AJ83" i="11" s="1"/>
  <c r="AX83" i="11" s="1"/>
  <c r="BL83" i="11" s="1"/>
  <c r="BZ83" i="11" s="1"/>
  <c r="EZ35" i="11"/>
  <c r="CJ35" i="11"/>
  <c r="AL35" i="11"/>
  <c r="IP34" i="11"/>
  <c r="IT34" i="11" s="1"/>
  <c r="FF34" i="11"/>
  <c r="R81" i="11" s="1"/>
  <c r="AF81" i="11" s="1"/>
  <c r="AT81" i="11" s="1"/>
  <c r="BH81" i="11" s="1"/>
  <c r="BV81" i="11" s="1"/>
  <c r="FE34" i="11"/>
  <c r="P81" i="11" s="1"/>
  <c r="AD81" i="11" s="1"/>
  <c r="AR81" i="11" s="1"/>
  <c r="BF81" i="11" s="1"/>
  <c r="BT81" i="11" s="1"/>
  <c r="FD34" i="11"/>
  <c r="N81" i="11" s="1"/>
  <c r="AB81" i="11" s="1"/>
  <c r="AP81" i="11" s="1"/>
  <c r="BD81" i="11" s="1"/>
  <c r="BR81" i="11" s="1"/>
  <c r="FC34" i="11"/>
  <c r="L81" i="11" s="1"/>
  <c r="Z81" i="11" s="1"/>
  <c r="AN81" i="11" s="1"/>
  <c r="BB81" i="11" s="1"/>
  <c r="BP81" i="11" s="1"/>
  <c r="CD81" i="11" s="1"/>
  <c r="FB34" i="11"/>
  <c r="J81" i="11" s="1"/>
  <c r="X81" i="11" s="1"/>
  <c r="AL81" i="11" s="1"/>
  <c r="AZ81" i="11" s="1"/>
  <c r="BN81" i="11" s="1"/>
  <c r="CB81" i="11" s="1"/>
  <c r="FA34" i="11"/>
  <c r="H81" i="11" s="1"/>
  <c r="V81" i="11" s="1"/>
  <c r="AJ81" i="11" s="1"/>
  <c r="AX81" i="11" s="1"/>
  <c r="BL81" i="11" s="1"/>
  <c r="BZ81" i="11" s="1"/>
  <c r="EZ34" i="11"/>
  <c r="CJ34" i="11"/>
  <c r="AL34" i="11"/>
  <c r="IP33" i="11"/>
  <c r="IT33" i="11" s="1"/>
  <c r="FF33" i="11"/>
  <c r="R79" i="11" s="1"/>
  <c r="AF79" i="11" s="1"/>
  <c r="AT79" i="11" s="1"/>
  <c r="BH79" i="11" s="1"/>
  <c r="BV79" i="11" s="1"/>
  <c r="FE33" i="11"/>
  <c r="P79" i="11" s="1"/>
  <c r="AD79" i="11" s="1"/>
  <c r="AR79" i="11" s="1"/>
  <c r="BF79" i="11" s="1"/>
  <c r="BT79" i="11" s="1"/>
  <c r="FD33" i="11"/>
  <c r="N79" i="11" s="1"/>
  <c r="AB79" i="11" s="1"/>
  <c r="AP79" i="11" s="1"/>
  <c r="BD79" i="11" s="1"/>
  <c r="BR79" i="11" s="1"/>
  <c r="FC33" i="11"/>
  <c r="L79" i="11" s="1"/>
  <c r="Z79" i="11" s="1"/>
  <c r="AN79" i="11" s="1"/>
  <c r="BB79" i="11" s="1"/>
  <c r="BP79" i="11" s="1"/>
  <c r="CD79" i="11" s="1"/>
  <c r="FB33" i="11"/>
  <c r="J79" i="11" s="1"/>
  <c r="X79" i="11" s="1"/>
  <c r="AL79" i="11" s="1"/>
  <c r="AZ79" i="11" s="1"/>
  <c r="BN79" i="11" s="1"/>
  <c r="CB79" i="11" s="1"/>
  <c r="FA33" i="11"/>
  <c r="H79" i="11" s="1"/>
  <c r="V79" i="11" s="1"/>
  <c r="AJ79" i="11" s="1"/>
  <c r="AX79" i="11" s="1"/>
  <c r="BL79" i="11" s="1"/>
  <c r="BZ79" i="11" s="1"/>
  <c r="EZ33" i="11"/>
  <c r="CJ33" i="11"/>
  <c r="AL33" i="11"/>
  <c r="IP32" i="11"/>
  <c r="IT32" i="11" s="1"/>
  <c r="FF32" i="11"/>
  <c r="R77" i="11" s="1"/>
  <c r="AF77" i="11" s="1"/>
  <c r="AT77" i="11" s="1"/>
  <c r="BH77" i="11" s="1"/>
  <c r="BV77" i="11" s="1"/>
  <c r="FE32" i="11"/>
  <c r="P77" i="11" s="1"/>
  <c r="AD77" i="11" s="1"/>
  <c r="AR77" i="11" s="1"/>
  <c r="BF77" i="11" s="1"/>
  <c r="BT77" i="11" s="1"/>
  <c r="FD32" i="11"/>
  <c r="N77" i="11" s="1"/>
  <c r="AB77" i="11" s="1"/>
  <c r="AP77" i="11" s="1"/>
  <c r="BD77" i="11" s="1"/>
  <c r="BR77" i="11" s="1"/>
  <c r="FC32" i="11"/>
  <c r="L77" i="11" s="1"/>
  <c r="Z77" i="11" s="1"/>
  <c r="AN77" i="11" s="1"/>
  <c r="BB77" i="11" s="1"/>
  <c r="BP77" i="11" s="1"/>
  <c r="CD77" i="11" s="1"/>
  <c r="FB32" i="11"/>
  <c r="J77" i="11" s="1"/>
  <c r="X77" i="11" s="1"/>
  <c r="AL77" i="11" s="1"/>
  <c r="AZ77" i="11" s="1"/>
  <c r="BN77" i="11" s="1"/>
  <c r="CB77" i="11" s="1"/>
  <c r="FA32" i="11"/>
  <c r="H77" i="11" s="1"/>
  <c r="V77" i="11" s="1"/>
  <c r="AJ77" i="11" s="1"/>
  <c r="AX77" i="11" s="1"/>
  <c r="BL77" i="11" s="1"/>
  <c r="BZ77" i="11" s="1"/>
  <c r="EZ32" i="11"/>
  <c r="CJ32" i="11"/>
  <c r="AL32" i="11"/>
  <c r="IP31" i="11"/>
  <c r="IT31" i="11" s="1"/>
  <c r="FF31" i="11"/>
  <c r="R75" i="11" s="1"/>
  <c r="AF75" i="11" s="1"/>
  <c r="AT75" i="11" s="1"/>
  <c r="BH75" i="11" s="1"/>
  <c r="BV75" i="11" s="1"/>
  <c r="FE31" i="11"/>
  <c r="P75" i="11" s="1"/>
  <c r="AD75" i="11" s="1"/>
  <c r="AR75" i="11" s="1"/>
  <c r="BF75" i="11" s="1"/>
  <c r="BT75" i="11" s="1"/>
  <c r="FD31" i="11"/>
  <c r="N75" i="11" s="1"/>
  <c r="AB75" i="11" s="1"/>
  <c r="AP75" i="11" s="1"/>
  <c r="BD75" i="11" s="1"/>
  <c r="BR75" i="11" s="1"/>
  <c r="FC31" i="11"/>
  <c r="L75" i="11" s="1"/>
  <c r="Z75" i="11" s="1"/>
  <c r="AN75" i="11" s="1"/>
  <c r="BB75" i="11" s="1"/>
  <c r="BP75" i="11" s="1"/>
  <c r="CD75" i="11" s="1"/>
  <c r="FB31" i="11"/>
  <c r="J75" i="11" s="1"/>
  <c r="X75" i="11" s="1"/>
  <c r="AL75" i="11" s="1"/>
  <c r="AZ75" i="11" s="1"/>
  <c r="BN75" i="11" s="1"/>
  <c r="CB75" i="11" s="1"/>
  <c r="FA31" i="11"/>
  <c r="H75" i="11" s="1"/>
  <c r="V75" i="11" s="1"/>
  <c r="AJ75" i="11" s="1"/>
  <c r="AX75" i="11" s="1"/>
  <c r="BL75" i="11" s="1"/>
  <c r="BZ75" i="11" s="1"/>
  <c r="EZ31" i="11"/>
  <c r="CJ31" i="11"/>
  <c r="AL31" i="11"/>
  <c r="FS31" i="11" s="1"/>
  <c r="A75" i="11" s="1"/>
  <c r="IP30" i="11"/>
  <c r="IT30" i="11" s="1"/>
  <c r="FF30" i="11"/>
  <c r="R73" i="11" s="1"/>
  <c r="AF73" i="11" s="1"/>
  <c r="AT73" i="11" s="1"/>
  <c r="BH73" i="11" s="1"/>
  <c r="BV73" i="11" s="1"/>
  <c r="FE30" i="11"/>
  <c r="P73" i="11" s="1"/>
  <c r="AD73" i="11" s="1"/>
  <c r="AR73" i="11" s="1"/>
  <c r="BF73" i="11" s="1"/>
  <c r="BT73" i="11" s="1"/>
  <c r="FD30" i="11"/>
  <c r="N73" i="11" s="1"/>
  <c r="AB73" i="11" s="1"/>
  <c r="AP73" i="11" s="1"/>
  <c r="BD73" i="11" s="1"/>
  <c r="BR73" i="11" s="1"/>
  <c r="FC30" i="11"/>
  <c r="L73" i="11" s="1"/>
  <c r="Z73" i="11" s="1"/>
  <c r="AN73" i="11" s="1"/>
  <c r="BB73" i="11" s="1"/>
  <c r="BP73" i="11" s="1"/>
  <c r="CD73" i="11" s="1"/>
  <c r="FB30" i="11"/>
  <c r="J73" i="11" s="1"/>
  <c r="X73" i="11" s="1"/>
  <c r="AL73" i="11" s="1"/>
  <c r="AZ73" i="11" s="1"/>
  <c r="BN73" i="11" s="1"/>
  <c r="CB73" i="11" s="1"/>
  <c r="FA30" i="11"/>
  <c r="H73" i="11" s="1"/>
  <c r="V73" i="11" s="1"/>
  <c r="AJ73" i="11" s="1"/>
  <c r="AX73" i="11" s="1"/>
  <c r="BL73" i="11" s="1"/>
  <c r="BZ73" i="11" s="1"/>
  <c r="EZ30" i="11"/>
  <c r="F73" i="11" s="1"/>
  <c r="T73" i="11" s="1"/>
  <c r="AH73" i="11" s="1"/>
  <c r="AV73" i="11" s="1"/>
  <c r="BJ73" i="11" s="1"/>
  <c r="BX73" i="11" s="1"/>
  <c r="CJ30" i="11"/>
  <c r="AL30" i="11"/>
  <c r="FS30" i="11" s="1"/>
  <c r="A73" i="11" s="1"/>
  <c r="IP29" i="11"/>
  <c r="IT29" i="11" s="1"/>
  <c r="FF29" i="11"/>
  <c r="R71" i="11" s="1"/>
  <c r="AF71" i="11" s="1"/>
  <c r="AT71" i="11" s="1"/>
  <c r="BH71" i="11" s="1"/>
  <c r="BV71" i="11" s="1"/>
  <c r="FE29" i="11"/>
  <c r="P71" i="11" s="1"/>
  <c r="AD71" i="11" s="1"/>
  <c r="AR71" i="11" s="1"/>
  <c r="BF71" i="11" s="1"/>
  <c r="BT71" i="11" s="1"/>
  <c r="FD29" i="11"/>
  <c r="N71" i="11" s="1"/>
  <c r="AB71" i="11" s="1"/>
  <c r="AP71" i="11" s="1"/>
  <c r="BD71" i="11" s="1"/>
  <c r="BR71" i="11" s="1"/>
  <c r="FC29" i="11"/>
  <c r="L71" i="11" s="1"/>
  <c r="Z71" i="11" s="1"/>
  <c r="AN71" i="11" s="1"/>
  <c r="BB71" i="11" s="1"/>
  <c r="BP71" i="11" s="1"/>
  <c r="CD71" i="11" s="1"/>
  <c r="FB29" i="11"/>
  <c r="J71" i="11" s="1"/>
  <c r="X71" i="11" s="1"/>
  <c r="AL71" i="11" s="1"/>
  <c r="AZ71" i="11" s="1"/>
  <c r="BN71" i="11" s="1"/>
  <c r="CB71" i="11" s="1"/>
  <c r="FA29" i="11"/>
  <c r="H71" i="11" s="1"/>
  <c r="V71" i="11" s="1"/>
  <c r="AJ71" i="11" s="1"/>
  <c r="AX71" i="11" s="1"/>
  <c r="BL71" i="11" s="1"/>
  <c r="BZ71" i="11" s="1"/>
  <c r="EZ29" i="11"/>
  <c r="F71" i="11" s="1"/>
  <c r="T71" i="11" s="1"/>
  <c r="AH71" i="11" s="1"/>
  <c r="AV71" i="11" s="1"/>
  <c r="BJ71" i="11" s="1"/>
  <c r="BX71" i="11" s="1"/>
  <c r="CJ29" i="11"/>
  <c r="AL29" i="11"/>
  <c r="FS29" i="11" s="1"/>
  <c r="A71" i="11" s="1"/>
  <c r="IP28" i="11"/>
  <c r="IT28" i="11" s="1"/>
  <c r="FF28" i="11"/>
  <c r="R69" i="11" s="1"/>
  <c r="AF69" i="11" s="1"/>
  <c r="AT69" i="11" s="1"/>
  <c r="BH69" i="11" s="1"/>
  <c r="BV69" i="11" s="1"/>
  <c r="FE28" i="11"/>
  <c r="P69" i="11" s="1"/>
  <c r="AD69" i="11" s="1"/>
  <c r="AR69" i="11" s="1"/>
  <c r="BF69" i="11" s="1"/>
  <c r="BT69" i="11" s="1"/>
  <c r="FD28" i="11"/>
  <c r="N69" i="11" s="1"/>
  <c r="AB69" i="11" s="1"/>
  <c r="AP69" i="11" s="1"/>
  <c r="BD69" i="11" s="1"/>
  <c r="BR69" i="11" s="1"/>
  <c r="FC28" i="11"/>
  <c r="L69" i="11" s="1"/>
  <c r="Z69" i="11" s="1"/>
  <c r="AN69" i="11" s="1"/>
  <c r="BB69" i="11" s="1"/>
  <c r="BP69" i="11" s="1"/>
  <c r="CD69" i="11" s="1"/>
  <c r="FB28" i="11"/>
  <c r="J69" i="11" s="1"/>
  <c r="X69" i="11" s="1"/>
  <c r="AL69" i="11" s="1"/>
  <c r="AZ69" i="11" s="1"/>
  <c r="BN69" i="11" s="1"/>
  <c r="CB69" i="11" s="1"/>
  <c r="FA28" i="11"/>
  <c r="H69" i="11" s="1"/>
  <c r="V69" i="11" s="1"/>
  <c r="AJ69" i="11" s="1"/>
  <c r="AX69" i="11" s="1"/>
  <c r="BL69" i="11" s="1"/>
  <c r="BZ69" i="11" s="1"/>
  <c r="EZ28" i="11"/>
  <c r="F69" i="11" s="1"/>
  <c r="T69" i="11" s="1"/>
  <c r="AH69" i="11" s="1"/>
  <c r="AV69" i="11" s="1"/>
  <c r="BJ69" i="11" s="1"/>
  <c r="BX69" i="11" s="1"/>
  <c r="CJ28" i="11"/>
  <c r="AL28" i="11"/>
  <c r="FS28" i="11" s="1"/>
  <c r="A69" i="11" s="1"/>
  <c r="IP27" i="11"/>
  <c r="IT27" i="11" s="1"/>
  <c r="FF27" i="11"/>
  <c r="R67" i="11" s="1"/>
  <c r="AF67" i="11" s="1"/>
  <c r="AT67" i="11" s="1"/>
  <c r="BH67" i="11" s="1"/>
  <c r="BV67" i="11" s="1"/>
  <c r="FE27" i="11"/>
  <c r="P67" i="11" s="1"/>
  <c r="AD67" i="11" s="1"/>
  <c r="AR67" i="11" s="1"/>
  <c r="BF67" i="11" s="1"/>
  <c r="BT67" i="11" s="1"/>
  <c r="FD27" i="11"/>
  <c r="N67" i="11" s="1"/>
  <c r="AB67" i="11" s="1"/>
  <c r="AP67" i="11" s="1"/>
  <c r="BD67" i="11" s="1"/>
  <c r="BR67" i="11" s="1"/>
  <c r="FC27" i="11"/>
  <c r="L67" i="11" s="1"/>
  <c r="Z67" i="11" s="1"/>
  <c r="AN67" i="11" s="1"/>
  <c r="BB67" i="11" s="1"/>
  <c r="BP67" i="11" s="1"/>
  <c r="CD67" i="11" s="1"/>
  <c r="FB27" i="11"/>
  <c r="J67" i="11" s="1"/>
  <c r="X67" i="11" s="1"/>
  <c r="AL67" i="11" s="1"/>
  <c r="AZ67" i="11" s="1"/>
  <c r="BN67" i="11" s="1"/>
  <c r="CB67" i="11" s="1"/>
  <c r="FA27" i="11"/>
  <c r="H67" i="11" s="1"/>
  <c r="V67" i="11" s="1"/>
  <c r="AJ67" i="11" s="1"/>
  <c r="AX67" i="11" s="1"/>
  <c r="BL67" i="11" s="1"/>
  <c r="BZ67" i="11" s="1"/>
  <c r="EZ27" i="11"/>
  <c r="F67" i="11" s="1"/>
  <c r="T67" i="11" s="1"/>
  <c r="AH67" i="11" s="1"/>
  <c r="AV67" i="11" s="1"/>
  <c r="BJ67" i="11" s="1"/>
  <c r="BX67" i="11" s="1"/>
  <c r="CJ27" i="11"/>
  <c r="AL27" i="11"/>
  <c r="FS27" i="11" s="1"/>
  <c r="A67" i="11" s="1"/>
  <c r="FM26" i="11"/>
  <c r="FF26" i="11"/>
  <c r="R65" i="11" s="1"/>
  <c r="FE26" i="11"/>
  <c r="P65" i="11" s="1"/>
  <c r="FD26" i="11"/>
  <c r="N65" i="11" s="1"/>
  <c r="FC26" i="11"/>
  <c r="L65" i="11" s="1"/>
  <c r="FB26" i="11"/>
  <c r="J65" i="11" s="1"/>
  <c r="FA26" i="11"/>
  <c r="H65" i="11" s="1"/>
  <c r="EZ26" i="11"/>
  <c r="F65" i="11" s="1"/>
  <c r="BX65" i="11" s="1"/>
  <c r="EJ26" i="11"/>
  <c r="CJ26" i="11"/>
  <c r="CG26" i="11"/>
  <c r="F61" i="11" s="1"/>
  <c r="AL26" i="11"/>
  <c r="FS26" i="11" s="1"/>
  <c r="FJ25" i="11"/>
  <c r="CL1" i="11"/>
  <c r="CL6" i="11" s="1"/>
  <c r="CG1" i="11" s="1"/>
  <c r="AH65" i="11" l="1"/>
  <c r="AV65" i="11"/>
  <c r="BJ65" i="11"/>
  <c r="T65" i="11"/>
  <c r="A65" i="11"/>
  <c r="HD26" i="11"/>
  <c r="AO26" i="11" s="1"/>
  <c r="FH31" i="11"/>
  <c r="FI31" i="11" s="1"/>
  <c r="FJ31" i="11" s="1"/>
  <c r="FK31" i="11" s="1"/>
  <c r="BK31" i="11" s="1"/>
  <c r="FH26" i="11"/>
  <c r="AX9" i="11"/>
  <c r="V9" i="11"/>
  <c r="A9" i="11"/>
  <c r="AN9" i="11"/>
  <c r="AT65" i="11"/>
  <c r="BH65" i="11"/>
  <c r="BV65" i="11"/>
  <c r="AF65" i="11"/>
  <c r="AU54" i="11" a="1"/>
  <c r="AU54" i="11" s="1"/>
  <c r="AQ54" i="11" s="1"/>
  <c r="AU52" i="11" a="1"/>
  <c r="AU52" i="11" s="1"/>
  <c r="AQ52" i="11" s="1"/>
  <c r="AU50" i="11" a="1"/>
  <c r="AU50" i="11" s="1"/>
  <c r="AQ50" i="11" s="1"/>
  <c r="AU47" i="11" a="1"/>
  <c r="AU47" i="11" s="1"/>
  <c r="AQ47" i="11" s="1"/>
  <c r="AU45" i="11" a="1"/>
  <c r="AU45" i="11" s="1"/>
  <c r="AQ45" i="11" s="1"/>
  <c r="AU43" i="11" a="1"/>
  <c r="AU43" i="11" s="1"/>
  <c r="AQ43" i="11" s="1"/>
  <c r="AU51" i="11" a="1"/>
  <c r="AU51" i="11" s="1"/>
  <c r="AQ51" i="11" s="1"/>
  <c r="E47" i="11" a="1"/>
  <c r="E47" i="11" s="1"/>
  <c r="A47" i="11" s="1"/>
  <c r="E46" i="11" a="1"/>
  <c r="E46" i="11" s="1"/>
  <c r="A46" i="11" s="1"/>
  <c r="AU42" i="11" a="1"/>
  <c r="AU42" i="11" s="1"/>
  <c r="AQ42" i="11" s="1"/>
  <c r="E54" i="11" a="1"/>
  <c r="E54" i="11" s="1"/>
  <c r="A54" i="11" s="1"/>
  <c r="E52" i="11" a="1"/>
  <c r="E52" i="11" s="1"/>
  <c r="A52" i="11" s="1"/>
  <c r="E51" i="11" a="1"/>
  <c r="E51" i="11" s="1"/>
  <c r="A51" i="11" s="1"/>
  <c r="AU46" i="11" a="1"/>
  <c r="AU46" i="11" s="1"/>
  <c r="AQ46" i="11" s="1"/>
  <c r="E43" i="11" a="1"/>
  <c r="E43" i="11" s="1"/>
  <c r="A43" i="11" s="1"/>
  <c r="E42" i="11" a="1"/>
  <c r="E42" i="11" s="1"/>
  <c r="A42" i="11" s="1"/>
  <c r="E45" i="11" a="1"/>
  <c r="E45" i="11" s="1"/>
  <c r="A45" i="11" s="1"/>
  <c r="H61" i="11"/>
  <c r="F63" i="11"/>
  <c r="F59" i="11"/>
  <c r="BZ65" i="11"/>
  <c r="V65" i="11"/>
  <c r="AJ65" i="11"/>
  <c r="BL65" i="11"/>
  <c r="AX65" i="11"/>
  <c r="AD65" i="11"/>
  <c r="AR65" i="11"/>
  <c r="BT65" i="11"/>
  <c r="BF65" i="11"/>
  <c r="E50" i="11" a="1"/>
  <c r="E50" i="11" s="1"/>
  <c r="A50" i="11" s="1"/>
  <c r="AU53" i="11" a="1"/>
  <c r="AU53" i="11" s="1"/>
  <c r="AQ53" i="11" s="1"/>
  <c r="AU49" i="11" a="1"/>
  <c r="AU49" i="11" s="1"/>
  <c r="AQ49" i="11" s="1"/>
  <c r="AL65" i="11"/>
  <c r="AZ65" i="11"/>
  <c r="CB65" i="11"/>
  <c r="BN65" i="11"/>
  <c r="X65" i="11"/>
  <c r="FH28" i="11"/>
  <c r="FH29" i="11"/>
  <c r="FH30" i="11"/>
  <c r="F77" i="11"/>
  <c r="T77" i="11" s="1"/>
  <c r="AH77" i="11" s="1"/>
  <c r="AV77" i="11" s="1"/>
  <c r="BJ77" i="11" s="1"/>
  <c r="BX77" i="11" s="1"/>
  <c r="FH32" i="11"/>
  <c r="E44" i="11" a="1"/>
  <c r="E44" i="11" s="1"/>
  <c r="A44" i="11" s="1"/>
  <c r="BR65" i="11"/>
  <c r="AB65" i="11"/>
  <c r="AP65" i="11"/>
  <c r="BD65" i="11"/>
  <c r="FH27" i="11"/>
  <c r="BB65" i="11"/>
  <c r="BP65" i="11"/>
  <c r="CD65" i="11"/>
  <c r="Z65" i="11"/>
  <c r="AN65" i="11"/>
  <c r="F79" i="11"/>
  <c r="T79" i="11" s="1"/>
  <c r="AH79" i="11" s="1"/>
  <c r="AV79" i="11" s="1"/>
  <c r="BJ79" i="11" s="1"/>
  <c r="BX79" i="11" s="1"/>
  <c r="FH33" i="11"/>
  <c r="F83" i="11"/>
  <c r="T83" i="11" s="1"/>
  <c r="AH83" i="11" s="1"/>
  <c r="AV83" i="11" s="1"/>
  <c r="BJ83" i="11" s="1"/>
  <c r="BX83" i="11" s="1"/>
  <c r="FH35" i="11"/>
  <c r="F87" i="11"/>
  <c r="T87" i="11" s="1"/>
  <c r="AH87" i="11" s="1"/>
  <c r="AV87" i="11" s="1"/>
  <c r="BJ87" i="11" s="1"/>
  <c r="BX87" i="11" s="1"/>
  <c r="FH37" i="11"/>
  <c r="AU44" i="11" a="1"/>
  <c r="AU44" i="11" s="1"/>
  <c r="AQ44" i="11" s="1"/>
  <c r="E49" i="11" a="1"/>
  <c r="E49" i="11" s="1"/>
  <c r="A49" i="11" s="1"/>
  <c r="F75" i="11"/>
  <c r="T75" i="11" s="1"/>
  <c r="AH75" i="11" s="1"/>
  <c r="AV75" i="11" s="1"/>
  <c r="BJ75" i="11" s="1"/>
  <c r="BX75" i="11" s="1"/>
  <c r="E53" i="11" a="1"/>
  <c r="E53" i="11" s="1"/>
  <c r="A53" i="11" s="1"/>
  <c r="F81" i="11"/>
  <c r="T81" i="11" s="1"/>
  <c r="AH81" i="11" s="1"/>
  <c r="AV81" i="11" s="1"/>
  <c r="BJ81" i="11" s="1"/>
  <c r="BX81" i="11" s="1"/>
  <c r="FH34" i="11"/>
  <c r="F85" i="11"/>
  <c r="T85" i="11" s="1"/>
  <c r="AH85" i="11" s="1"/>
  <c r="AV85" i="11" s="1"/>
  <c r="BJ85" i="11" s="1"/>
  <c r="BX85" i="11" s="1"/>
  <c r="FH36" i="11"/>
  <c r="AO34" i="11" l="1"/>
  <c r="AO31" i="11"/>
  <c r="AO32" i="11"/>
  <c r="AO33" i="11"/>
  <c r="AO35" i="11"/>
  <c r="AO28" i="11"/>
  <c r="AO27" i="11"/>
  <c r="HF26" i="11"/>
  <c r="AQ37" i="11" s="1"/>
  <c r="AO36" i="11"/>
  <c r="AO37" i="11"/>
  <c r="FI26" i="11"/>
  <c r="FJ26" i="11" s="1"/>
  <c r="FK26" i="11" s="1"/>
  <c r="BK26" i="11" s="1"/>
  <c r="AO30" i="11"/>
  <c r="AO29" i="11"/>
  <c r="H63" i="11"/>
  <c r="J61" i="11"/>
  <c r="FI35" i="11"/>
  <c r="FJ35" i="11" s="1"/>
  <c r="FK35" i="11" s="1"/>
  <c r="BK35" i="11" s="1"/>
  <c r="FI30" i="11"/>
  <c r="FJ30" i="11" s="1"/>
  <c r="FK30" i="11" s="1"/>
  <c r="BK30" i="11" s="1"/>
  <c r="FI27" i="11"/>
  <c r="FJ27" i="11" s="1"/>
  <c r="FK27" i="11" s="1"/>
  <c r="BK27" i="11" s="1"/>
  <c r="FI36" i="11"/>
  <c r="FJ36" i="11" s="1"/>
  <c r="FK36" i="11" s="1"/>
  <c r="BK36" i="11" s="1"/>
  <c r="FI34" i="11"/>
  <c r="FJ34" i="11" s="1"/>
  <c r="FK34" i="11" s="1"/>
  <c r="BK34" i="11" s="1"/>
  <c r="FI29" i="11"/>
  <c r="FJ29" i="11" s="1"/>
  <c r="FK29" i="11" s="1"/>
  <c r="BK29" i="11" s="1"/>
  <c r="FI37" i="11"/>
  <c r="FJ37" i="11" s="1"/>
  <c r="FK37" i="11" s="1"/>
  <c r="BK37" i="11" s="1"/>
  <c r="FI33" i="11"/>
  <c r="FJ33" i="11" s="1"/>
  <c r="FK33" i="11" s="1"/>
  <c r="BK33" i="11" s="1"/>
  <c r="FI32" i="11"/>
  <c r="FJ32" i="11" s="1"/>
  <c r="FK32" i="11" s="1"/>
  <c r="BK32" i="11" s="1"/>
  <c r="FI28" i="11"/>
  <c r="FJ28" i="11" s="1"/>
  <c r="FK28" i="11" s="1"/>
  <c r="BK28" i="11" s="1"/>
  <c r="AQ28" i="11" l="1"/>
  <c r="AQ30" i="11"/>
  <c r="AQ26" i="11"/>
  <c r="AQ27" i="11"/>
  <c r="AQ33" i="11"/>
  <c r="AQ34" i="11"/>
  <c r="AQ35" i="11"/>
  <c r="AQ31" i="11"/>
  <c r="AQ32" i="11"/>
  <c r="AQ36" i="11"/>
  <c r="AQ29" i="11"/>
  <c r="HH26" i="11"/>
  <c r="AS32" i="11" s="1"/>
  <c r="FN26" i="11"/>
  <c r="FO26" i="11" s="1"/>
  <c r="J63" i="11"/>
  <c r="L61" i="11"/>
  <c r="AS33" i="11" l="1"/>
  <c r="HJ26" i="11"/>
  <c r="AU33" i="11" s="1"/>
  <c r="AS35" i="11"/>
  <c r="AS30" i="11"/>
  <c r="AS37" i="11"/>
  <c r="AS27" i="11"/>
  <c r="AS29" i="11"/>
  <c r="AS36" i="11"/>
  <c r="AS31" i="11"/>
  <c r="AS34" i="11"/>
  <c r="AS26" i="11"/>
  <c r="AS28" i="11"/>
  <c r="N61" i="11"/>
  <c r="L63" i="11"/>
  <c r="AU30" i="11" l="1"/>
  <c r="AU36" i="11"/>
  <c r="AU29" i="11"/>
  <c r="HL26" i="11"/>
  <c r="AW36" i="11" s="1"/>
  <c r="AU32" i="11"/>
  <c r="AU31" i="11"/>
  <c r="AU34" i="11"/>
  <c r="AU27" i="11"/>
  <c r="AU35" i="11"/>
  <c r="AU37" i="11"/>
  <c r="AU28" i="11"/>
  <c r="AU26" i="11"/>
  <c r="P61" i="11"/>
  <c r="N63" i="11"/>
  <c r="AW30" i="11" l="1"/>
  <c r="AW37" i="11"/>
  <c r="AW29" i="11"/>
  <c r="AW27" i="11"/>
  <c r="AW33" i="11"/>
  <c r="HN26" i="11"/>
  <c r="AY37" i="11" s="1"/>
  <c r="AW34" i="11"/>
  <c r="AW26" i="11"/>
  <c r="AW31" i="11"/>
  <c r="AW35" i="11"/>
  <c r="AW28" i="11"/>
  <c r="AW32" i="11"/>
  <c r="P63" i="11"/>
  <c r="R61" i="11"/>
  <c r="AY30" i="11" l="1"/>
  <c r="AY33" i="11"/>
  <c r="AY32" i="11"/>
  <c r="AY27" i="11"/>
  <c r="AY34" i="11"/>
  <c r="AY31" i="11"/>
  <c r="AY36" i="11"/>
  <c r="AY28" i="11"/>
  <c r="AY26" i="11"/>
  <c r="AY35" i="11"/>
  <c r="AY29" i="11"/>
  <c r="HP26" i="11"/>
  <c r="BA35" i="11" s="1"/>
  <c r="R63" i="11"/>
  <c r="T61" i="11"/>
  <c r="BA34" i="11" l="1"/>
  <c r="BA36" i="11"/>
  <c r="BA28" i="11"/>
  <c r="BA33" i="11"/>
  <c r="BA37" i="11"/>
  <c r="BA29" i="11"/>
  <c r="BA30" i="11"/>
  <c r="BA27" i="11"/>
  <c r="BA32" i="11"/>
  <c r="BA26" i="11"/>
  <c r="BA31" i="11"/>
  <c r="V61" i="11"/>
  <c r="T59" i="11"/>
  <c r="T63" i="11"/>
  <c r="V63" i="11" l="1"/>
  <c r="X61" i="11"/>
  <c r="X63" i="11" l="1"/>
  <c r="Z61" i="11"/>
  <c r="Z63" i="11" l="1"/>
  <c r="AB61" i="11"/>
  <c r="AD61" i="11" l="1"/>
  <c r="AB63" i="11"/>
  <c r="AD63" i="11" l="1"/>
  <c r="AF61" i="11"/>
  <c r="AF63" i="11" l="1"/>
  <c r="AH61" i="11"/>
  <c r="AH63" i="11" l="1"/>
  <c r="AH59" i="11"/>
  <c r="AJ61" i="11"/>
  <c r="AL61" i="11" l="1"/>
  <c r="AJ63" i="11"/>
  <c r="AN61" i="11" l="1"/>
  <c r="AL63" i="11"/>
  <c r="AN63" i="11" l="1"/>
  <c r="AP61" i="11"/>
  <c r="AP63" i="11" l="1"/>
  <c r="AR61" i="11"/>
  <c r="AT61" i="11" l="1"/>
  <c r="AR63" i="11"/>
  <c r="AV61" i="11" l="1"/>
  <c r="AT63" i="11"/>
  <c r="AV63" i="11" l="1"/>
  <c r="AX61" i="11"/>
  <c r="AV59" i="11"/>
  <c r="AX63" i="11" l="1"/>
  <c r="AZ61" i="11"/>
  <c r="BB61" i="11" l="1"/>
  <c r="AZ63" i="11"/>
  <c r="BB63" i="11" l="1"/>
  <c r="BD61" i="11"/>
  <c r="BD63" i="11" l="1"/>
  <c r="BF61" i="11"/>
  <c r="BF63" i="11" l="1"/>
  <c r="BH61" i="11"/>
  <c r="BJ61" i="11" l="1"/>
  <c r="BH63" i="11"/>
  <c r="BJ59" i="11" l="1"/>
  <c r="BJ63" i="11"/>
  <c r="BL61" i="11"/>
  <c r="BL63" i="11" l="1"/>
  <c r="BN61" i="11"/>
  <c r="BN63" i="11" l="1"/>
  <c r="BP61" i="11"/>
  <c r="BR61" i="11" l="1"/>
  <c r="BP63" i="11"/>
  <c r="BT61" i="11" l="1"/>
  <c r="BR63" i="11"/>
  <c r="BT63" i="11" l="1"/>
  <c r="BV61" i="11"/>
  <c r="BV63" i="11" l="1"/>
  <c r="BX61" i="11"/>
  <c r="BZ61" i="11" l="1"/>
  <c r="BX63" i="11"/>
  <c r="BX59" i="11"/>
  <c r="CB61" i="11" l="1"/>
  <c r="BZ63" i="11"/>
  <c r="CB63" i="11" l="1"/>
  <c r="CD61" i="11"/>
  <c r="CD63" i="1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<sst xmlns="http://schemas.openxmlformats.org/spreadsheetml/2006/main" count="72" uniqueCount="47">
  <si>
    <r>
      <t>Powered by E</t>
    </r>
    <r>
      <rPr>
        <sz val="8"/>
        <color rgb="FFFF6600"/>
        <rFont val="Arial"/>
        <family val="2"/>
        <charset val="238"/>
      </rPr>
      <t>Q</t>
    </r>
    <r>
      <rPr>
        <sz val="8"/>
        <color theme="1"/>
        <rFont val="Arial"/>
        <family val="2"/>
        <charset val="238"/>
      </rPr>
      <t>UILIBRIUM © All rights reserved!</t>
    </r>
  </si>
  <si>
    <t>FIRST NAME</t>
  </si>
  <si>
    <t>LAST NAME</t>
  </si>
  <si>
    <t>JOB TITLE</t>
  </si>
  <si>
    <t>ID</t>
  </si>
  <si>
    <t>COMPANY</t>
  </si>
  <si>
    <t>DEPARTMENT</t>
  </si>
  <si>
    <t>SUPERVISOR</t>
  </si>
  <si>
    <t>DATE</t>
  </si>
  <si>
    <t>M</t>
  </si>
  <si>
    <t>T</t>
  </si>
  <si>
    <t>W</t>
  </si>
  <si>
    <t>F</t>
  </si>
  <si>
    <t>S</t>
  </si>
  <si>
    <t>Keep</t>
  </si>
  <si>
    <t>Eliminate</t>
  </si>
  <si>
    <t>END TIME</t>
  </si>
  <si>
    <t>START TIME</t>
  </si>
  <si>
    <t>MINS.</t>
  </si>
  <si>
    <t>No:</t>
  </si>
  <si>
    <t>IDENTIFIED ROUTINE</t>
  </si>
  <si>
    <t>WEEKLY FREQUENCY</t>
  </si>
  <si>
    <t xml:space="preserve">ACTION ON ROUTINE                                                                                                                                        </t>
  </si>
  <si>
    <t>TIME</t>
  </si>
  <si>
    <t>MORNING</t>
  </si>
  <si>
    <t>AFTERNOON</t>
  </si>
  <si>
    <t>EVENING</t>
  </si>
  <si>
    <t>NIGHT</t>
  </si>
  <si>
    <t>Increase</t>
  </si>
  <si>
    <t>Decrease</t>
  </si>
  <si>
    <t>MOTIVATION OR REWARD</t>
  </si>
  <si>
    <t>Select action</t>
  </si>
  <si>
    <t>DESCRIERE ITEM</t>
  </si>
  <si>
    <t>START OF THE WEEK</t>
  </si>
  <si>
    <t>https://www.equilibrium-learning.com/</t>
  </si>
  <si>
    <t>X</t>
  </si>
  <si>
    <t>Su</t>
  </si>
  <si>
    <t>Mo</t>
  </si>
  <si>
    <t>Tu</t>
  </si>
  <si>
    <t>We</t>
  </si>
  <si>
    <t>Th</t>
  </si>
  <si>
    <t>Fr</t>
  </si>
  <si>
    <t>Sa</t>
  </si>
  <si>
    <t>´</t>
  </si>
  <si>
    <t>DAYS TO CHANGE ROUTINES</t>
  </si>
  <si>
    <t>THE CUSTOM DISTRIBUTION MATRIX OF HABITS</t>
  </si>
  <si>
    <t>GANTT CHART FOR CHANGE PLANNING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</si>
</sst>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164" formatCode="dd"/>
    <numFmt numFmtId="165" formatCode="mmmm"/>
    <numFmt numFmtId="166" formatCode="yyyy;@"/>
    <numFmt numFmtId="167" formatCode="[$-409]dddd;@"/>
    <numFmt numFmtId="168" formatCode="[$-409]mmmm;@"/>
    <numFmt numFmtId="169" formatCode="[$-409]mm\/\ dd\/\ yyyy;@"/>
    <numFmt numFmtId="170" formatCode="[$-409]\ d;@"/>
    <numFmt numFmtId="171" formatCode="[$-409]mmmm\/\ dd\/\ yyyy;@"/>
    <numFmt numFmtId="172" formatCode=";;;"/>
    <numFmt numFmtId="173" formatCode="m/d/yyyy;@"/>
    <numFmt numFmtId="174" formatCode="[$-409]mmmm\,\ dd;@"/>
  </numFmts>
  <fonts count="50" x14ac:knownFonts="1">
    <font>
      <sz val="11"/>
      <color theme="1"/>
      <name val="Calibri"/>
      <family val="2"/>
      <scheme val="minor"/>
    </font>
    <font>
      <sz val="10"/>
      <color theme="1"/>
      <name val="Arial"/>
      <family val="2"/>
      <charset val="238"/>
    </font>
    <font>
      <sz val="10"/>
      <color theme="0"/>
      <name val="Arial"/>
      <family val="2"/>
      <charset val="238"/>
    </font>
    <font>
      <sz val="20"/>
      <color theme="0"/>
      <name val="Arial"/>
      <family val="2"/>
      <charset val="238"/>
    </font>
    <font>
      <sz val="18"/>
      <color theme="0"/>
      <name val="Arial"/>
      <family val="2"/>
      <charset val="238"/>
    </font>
    <font>
      <sz val="40"/>
      <color rgb="FFFF6600"/>
      <name val="Arial"/>
      <family val="2"/>
      <charset val="238"/>
    </font>
    <font>
      <b/>
      <sz val="40"/>
      <color theme="0" tint="-0.499984740745262"/>
      <name val="Arial"/>
      <family val="2"/>
      <charset val="238"/>
    </font>
    <font>
      <sz val="40"/>
      <color theme="0" tint="-0.499984740745262"/>
      <name val="Arial"/>
      <family val="2"/>
      <charset val="238"/>
    </font>
    <font>
      <sz val="14"/>
      <color theme="0"/>
      <name val="Calibri"/>
      <family val="2"/>
      <charset val="238"/>
      <scheme val="minor"/>
    </font>
    <font>
      <sz val="14"/>
      <color theme="0" tint="-0.499984740745262"/>
      <name val="Calibri"/>
      <family val="2"/>
      <charset val="238"/>
      <scheme val="minor"/>
    </font>
    <font>
      <sz val="12"/>
      <color theme="0" tint="-0.499984740745262"/>
      <name val="Calibri"/>
      <family val="2"/>
      <charset val="238"/>
      <scheme val="minor"/>
    </font>
    <font>
      <sz val="8"/>
      <color theme="1"/>
      <name val="Arial"/>
      <family val="2"/>
      <charset val="238"/>
    </font>
    <font>
      <sz val="8"/>
      <color rgb="FFFF6600"/>
      <name val="Arial"/>
      <family val="2"/>
      <charset val="238"/>
    </font>
    <font>
      <u/>
      <sz val="11"/>
      <color theme="10"/>
      <name val="Calibri"/>
      <family val="2"/>
      <scheme val="minor"/>
    </font>
    <font>
      <u/>
      <sz val="8"/>
      <color theme="10"/>
      <name val="Calibri"/>
      <family val="2"/>
      <scheme val="minor"/>
    </font>
    <font>
      <b/>
      <sz val="28"/>
      <color theme="0"/>
      <name val="Calibri"/>
      <family val="2"/>
      <charset val="238"/>
      <scheme val="minor"/>
    </font>
    <font>
      <b/>
      <sz val="13"/>
      <color rgb="FFFF6600"/>
      <name val="Calibri Light"/>
      <family val="2"/>
      <charset val="238"/>
      <scheme val="major"/>
    </font>
    <font>
      <b/>
      <sz val="13"/>
      <color rgb="FFFF6600"/>
      <name val="Arial"/>
      <family val="2"/>
      <charset val="238"/>
    </font>
    <font>
      <b/>
      <sz val="20"/>
      <color theme="0"/>
      <name val="Arial"/>
      <family val="2"/>
      <charset val="238"/>
    </font>
    <font>
      <b/>
      <sz val="68"/>
      <color theme="0" tint="-0.499984740745262"/>
      <name val="Arial"/>
      <family val="2"/>
      <charset val="238"/>
    </font>
    <font>
      <sz val="40"/>
      <color theme="0" tint="-0.499984740745262"/>
      <name val="Calibri"/>
      <family val="2"/>
      <charset val="238"/>
      <scheme val="minor"/>
    </font>
    <font>
      <b/>
      <sz val="40"/>
      <color theme="0" tint="-0.499984740745262"/>
      <name val="Calibri"/>
      <family val="2"/>
      <charset val="238"/>
      <scheme val="minor"/>
    </font>
    <font>
      <sz val="12"/>
      <color theme="1"/>
      <name val="Calibri"/>
      <family val="2"/>
      <charset val="238"/>
      <scheme val="minor"/>
    </font>
    <font>
      <sz val="12"/>
      <color theme="1"/>
      <name val="Arial"/>
      <family val="2"/>
      <charset val="238"/>
    </font>
    <font>
      <sz val="11"/>
      <color theme="1"/>
      <name val="Arial"/>
      <family val="2"/>
      <charset val="238"/>
    </font>
    <font>
      <b/>
      <sz val="12"/>
      <color rgb="FF001132"/>
      <name val="Arial"/>
      <family val="2"/>
      <charset val="238"/>
    </font>
    <font>
      <sz val="11"/>
      <color theme="1"/>
      <name val="Calibri"/>
      <family val="2"/>
      <charset val="238"/>
      <scheme val="minor"/>
    </font>
    <font>
      <sz val="9"/>
      <color theme="1"/>
      <name val="Arial"/>
      <family val="2"/>
      <charset val="238"/>
    </font>
    <font>
      <sz val="10"/>
      <color theme="0"/>
      <name val="Calibri"/>
      <family val="2"/>
      <charset val="238"/>
      <scheme val="minor"/>
    </font>
    <font>
      <b/>
      <sz val="12"/>
      <color theme="8" tint="0.39997558519241921"/>
      <name val="Arial"/>
      <family val="2"/>
      <charset val="238"/>
    </font>
    <font>
      <sz val="16"/>
      <color theme="1"/>
      <name val="Calibri"/>
      <family val="2"/>
      <scheme val="minor"/>
    </font>
    <font>
      <sz val="16"/>
      <color rgb="FFFFFF00"/>
      <name val="Calibri"/>
      <family val="2"/>
      <scheme val="minor"/>
    </font>
    <font>
      <sz val="20"/>
      <color theme="0"/>
      <name val="Calibri"/>
      <family val="2"/>
      <scheme val="minor"/>
    </font>
    <font>
      <sz val="8"/>
      <color theme="0"/>
      <name val="Arial"/>
      <family val="2"/>
      <charset val="238"/>
    </font>
    <font>
      <sz val="8"/>
      <color rgb="FF0E2837"/>
      <name val="Arial"/>
      <family val="2"/>
      <charset val="238"/>
    </font>
    <font>
      <sz val="16"/>
      <color theme="0"/>
      <name val="Calibri"/>
      <family val="2"/>
      <charset val="238"/>
      <scheme val="minor"/>
    </font>
    <font>
      <sz val="11"/>
      <color rgb="FFFF0000"/>
      <name val="Calibri"/>
      <family val="2"/>
      <scheme val="minor"/>
    </font>
    <font>
      <sz val="9"/>
      <color rgb="FFFF0000"/>
      <name val="Calibri"/>
      <family val="2"/>
      <scheme val="minor"/>
    </font>
    <font>
      <sz val="10"/>
      <color theme="0"/>
      <name val="Calibri"/>
      <family val="2"/>
      <scheme val="minor"/>
    </font>
    <font>
      <sz val="7"/>
      <color indexed="9"/>
      <name val="Arial"/>
      <family val="2"/>
      <charset val="238"/>
    </font>
    <font>
      <sz val="7"/>
      <name val="Arial"/>
      <family val="2"/>
      <charset val="238"/>
    </font>
    <font>
      <sz val="9"/>
      <color theme="0"/>
      <name val="Arial"/>
      <family val="2"/>
      <charset val="238"/>
    </font>
    <font>
      <sz val="16"/>
      <color theme="0"/>
      <name val="Arial"/>
      <family val="2"/>
      <charset val="238"/>
    </font>
    <font>
      <sz val="9"/>
      <color theme="0"/>
      <name val="Calibri"/>
      <family val="2"/>
      <scheme val="minor"/>
    </font>
    <font>
      <sz val="7"/>
      <color theme="0"/>
      <name val="Arial"/>
      <family val="2"/>
      <charset val="238"/>
    </font>
    <font>
      <sz val="10"/>
      <color theme="0"/>
      <name val="Calibri"/>
      <family val="2"/>
      <charset val="238"/>
    </font>
    <font>
      <sz val="8"/>
      <color theme="0"/>
      <name val="Calibri"/>
      <family val="2"/>
      <scheme val="minor"/>
    </font>
    <font>
      <b/>
      <sz val="8"/>
      <color theme="0"/>
      <name val="Calibri"/>
      <family val="2"/>
      <scheme val="minor"/>
    </font>
    <font>
      <sz val="12"/>
      <color theme="0"/>
      <name val="Calibri"/>
      <family val="2"/>
      <charset val="238"/>
      <scheme val="minor"/>
    </font>
    <font>
      <sz val="11"/>
      <color theme="0"/>
      <name val="Calibri"/>
      <family val="2"/>
      <scheme val="minor"/>
    </font>
  </fonts>
  <fills count="18">
    <fill>
      <patternFill patternType="none"/>
    </fill>
    <fill>
      <patternFill patternType="gray125"/>
    </fill>
    <fill>
      <patternFill patternType="solid">
        <fgColor rgb="FF0E2837"/>
        <bgColor indexed="64"/>
      </patternFill>
    </fill>
    <fill>
      <patternFill patternType="solid">
        <fgColor theme="0"/>
        <bgColor indexed="64"/>
      </patternFill>
    </fill>
    <fill>
      <patternFill patternType="solid">
        <fgColor rgb="FFFF6600"/>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rgb="FF00113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rgb="FFFF0000"/>
        <bgColor indexed="64"/>
      </patternFill>
    </fill>
    <fill>
      <patternFill patternType="solid">
        <fgColor rgb="FFB5D69E"/>
        <bgColor indexed="64"/>
      </patternFill>
    </fill>
    <fill>
      <patternFill patternType="solid">
        <fgColor rgb="FFB4C6E7"/>
        <bgColor indexed="64"/>
      </patternFill>
    </fill>
    <fill>
      <patternFill patternType="solid">
        <fgColor rgb="FFF8CBAD"/>
        <bgColor indexed="64"/>
      </patternFill>
    </fill>
    <fill>
      <patternFill patternType="solid">
        <fgColor theme="0" tint="-4.9989318521683403E-2"/>
        <bgColor indexed="64"/>
      </patternFill>
    </fill>
  </fills>
  <borders count="108">
    <border>
      <left/>
      <right/>
      <top/>
      <bottom/>
      <diagonal/>
    </border>
    <border>
      <left style="thin">
        <color rgb="FF001132"/>
      </left>
      <right/>
      <top style="thin">
        <color rgb="FF001132"/>
      </top>
      <bottom/>
      <diagonal/>
    </border>
    <border>
      <left/>
      <right/>
      <top style="thin">
        <color rgb="FF001132"/>
      </top>
      <bottom/>
      <diagonal/>
    </border>
    <border>
      <left/>
      <right style="thin">
        <color rgb="FF001132"/>
      </right>
      <top style="thin">
        <color rgb="FF001132"/>
      </top>
      <bottom/>
      <diagonal/>
    </border>
    <border>
      <left/>
      <right/>
      <top/>
      <bottom style="thin">
        <color rgb="FF001132"/>
      </bottom>
      <diagonal/>
    </border>
    <border>
      <left style="thin">
        <color rgb="FF001132"/>
      </left>
      <right/>
      <top/>
      <bottom/>
      <diagonal/>
    </border>
    <border>
      <left/>
      <right style="thin">
        <color rgb="FF001132"/>
      </right>
      <top/>
      <bottom/>
      <diagonal/>
    </border>
    <border>
      <left style="thin">
        <color rgb="FF001132"/>
      </left>
      <right/>
      <top/>
      <bottom style="thin">
        <color auto="1"/>
      </bottom>
      <diagonal/>
    </border>
    <border>
      <left/>
      <right/>
      <top/>
      <bottom style="thin">
        <color auto="1"/>
      </bottom>
      <diagonal/>
    </border>
    <border>
      <left/>
      <right style="thin">
        <color rgb="FF001132"/>
      </right>
      <top/>
      <bottom style="thin">
        <color auto="1"/>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dashed">
        <color theme="0" tint="-0.499984740745262"/>
      </left>
      <right/>
      <top style="dashed">
        <color theme="0" tint="-0.499984740745262"/>
      </top>
      <bottom/>
      <diagonal/>
    </border>
    <border>
      <left/>
      <right/>
      <top style="dashed">
        <color theme="0" tint="-0.499984740745262"/>
      </top>
      <bottom/>
      <diagonal/>
    </border>
    <border>
      <left/>
      <right style="dashed">
        <color theme="0" tint="-0.499984740745262"/>
      </right>
      <top style="dashed">
        <color theme="0" tint="-0.499984740745262"/>
      </top>
      <bottom/>
      <diagonal/>
    </border>
    <border>
      <left style="dashed">
        <color theme="0" tint="-0.499984740745262"/>
      </left>
      <right/>
      <top/>
      <bottom style="dashed">
        <color theme="0" tint="-0.499984740745262"/>
      </bottom>
      <diagonal/>
    </border>
    <border>
      <left/>
      <right/>
      <top/>
      <bottom style="dashed">
        <color theme="0" tint="-0.499984740745262"/>
      </bottom>
      <diagonal/>
    </border>
    <border>
      <left/>
      <right style="dashed">
        <color theme="0" tint="-0.499984740745262"/>
      </right>
      <top/>
      <bottom style="dashed">
        <color theme="0" tint="-0.499984740745262"/>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theme="1" tint="0.499984740745262"/>
      </left>
      <right/>
      <top style="thin">
        <color theme="1" tint="0.499984740745262"/>
      </top>
      <bottom style="thin">
        <color theme="1" tint="0.499984740745262"/>
      </bottom>
      <diagonal/>
    </border>
    <border>
      <left/>
      <right style="hair">
        <color auto="1"/>
      </right>
      <top style="thin">
        <color theme="1" tint="0.499984740745262"/>
      </top>
      <bottom style="thin">
        <color theme="1" tint="0.499984740745262"/>
      </bottom>
      <diagonal/>
    </border>
    <border>
      <left/>
      <right/>
      <top style="hair">
        <color theme="1" tint="0.499984740745262"/>
      </top>
      <bottom style="hair">
        <color theme="1" tint="0.499984740745262"/>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right/>
      <top/>
      <bottom style="hair">
        <color auto="1"/>
      </bottom>
      <diagonal/>
    </border>
    <border>
      <left/>
      <right/>
      <top style="hair">
        <color auto="1"/>
      </top>
      <bottom/>
      <diagonal/>
    </border>
    <border>
      <left style="hair">
        <color theme="1"/>
      </left>
      <right style="hair">
        <color theme="1"/>
      </right>
      <top style="hair">
        <color auto="1"/>
      </top>
      <bottom style="hair">
        <color theme="1"/>
      </bottom>
      <diagonal/>
    </border>
    <border>
      <left style="hair">
        <color theme="1"/>
      </left>
      <right style="hair">
        <color theme="1"/>
      </right>
      <top style="hair">
        <color theme="1"/>
      </top>
      <bottom style="hair">
        <color theme="1"/>
      </bottom>
      <diagonal/>
    </border>
    <border>
      <left/>
      <right/>
      <top style="hair">
        <color theme="1" tint="0.499984740745262"/>
      </top>
      <bottom/>
      <diagonal/>
    </border>
    <border>
      <left/>
      <right style="thin">
        <color theme="1" tint="0.499984740745262"/>
      </right>
      <top style="hair">
        <color theme="1" tint="0.499984740745262"/>
      </top>
      <bottom/>
      <diagonal/>
    </border>
    <border>
      <left/>
      <right/>
      <top/>
      <bottom style="hair">
        <color theme="1" tint="0.499984740745262"/>
      </bottom>
      <diagonal/>
    </border>
    <border>
      <left style="hair">
        <color theme="1" tint="0.499984740745262"/>
      </left>
      <right/>
      <top style="hair">
        <color theme="1" tint="0.499984740745262"/>
      </top>
      <bottom/>
      <diagonal/>
    </border>
    <border>
      <left style="hair">
        <color theme="0"/>
      </left>
      <right style="hair">
        <color theme="0"/>
      </right>
      <top style="hair">
        <color theme="0"/>
      </top>
      <bottom style="hair">
        <color theme="1" tint="0.499984740745262"/>
      </bottom>
      <diagonal/>
    </border>
    <border>
      <left style="hair">
        <color theme="0"/>
      </left>
      <right style="hair">
        <color theme="0"/>
      </right>
      <top style="hair">
        <color theme="0"/>
      </top>
      <bottom style="thin">
        <color theme="1" tint="0.499984740745262"/>
      </bottom>
      <diagonal/>
    </border>
    <border>
      <left/>
      <right/>
      <top style="hair">
        <color auto="1"/>
      </top>
      <bottom style="hair">
        <color auto="1"/>
      </bottom>
      <diagonal/>
    </border>
    <border>
      <left style="hair">
        <color theme="1"/>
      </left>
      <right/>
      <top style="hair">
        <color theme="1" tint="0.499984740745262"/>
      </top>
      <bottom style="hair">
        <color theme="1" tint="0.499984740745262"/>
      </bottom>
      <diagonal/>
    </border>
    <border>
      <left/>
      <right style="hair">
        <color theme="1"/>
      </right>
      <top style="hair">
        <color theme="1" tint="0.499984740745262"/>
      </top>
      <bottom style="hair">
        <color theme="1" tint="0.499984740745262"/>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0"/>
      </left>
      <right/>
      <top style="hair">
        <color theme="0"/>
      </top>
      <bottom style="hair">
        <color theme="1"/>
      </bottom>
      <diagonal/>
    </border>
    <border>
      <left/>
      <right/>
      <top style="hair">
        <color theme="0"/>
      </top>
      <bottom style="hair">
        <color theme="1"/>
      </bottom>
      <diagonal/>
    </border>
    <border>
      <left/>
      <right style="hair">
        <color theme="0"/>
      </right>
      <top style="hair">
        <color theme="0"/>
      </top>
      <bottom style="hair">
        <color theme="1"/>
      </bottom>
      <diagonal/>
    </border>
    <border>
      <left style="hair">
        <color theme="0"/>
      </left>
      <right/>
      <top style="hair">
        <color theme="0"/>
      </top>
      <bottom style="hair">
        <color theme="1" tint="0.499984740745262"/>
      </bottom>
      <diagonal/>
    </border>
    <border>
      <left/>
      <right/>
      <top style="hair">
        <color theme="0"/>
      </top>
      <bottom style="hair">
        <color theme="1" tint="0.499984740745262"/>
      </bottom>
      <diagonal/>
    </border>
    <border>
      <left/>
      <right style="hair">
        <color theme="0"/>
      </right>
      <top style="hair">
        <color theme="0"/>
      </top>
      <bottom style="hair">
        <color theme="1" tint="0.499984740745262"/>
      </bottom>
      <diagonal/>
    </border>
    <border>
      <left/>
      <right style="hair">
        <color theme="0"/>
      </right>
      <top/>
      <bottom style="hair">
        <color theme="1" tint="0.499984740745262"/>
      </bottom>
      <diagonal/>
    </border>
    <border>
      <left style="hair">
        <color theme="0"/>
      </left>
      <right/>
      <top/>
      <bottom style="hair">
        <color theme="1"/>
      </bottom>
      <diagonal/>
    </border>
    <border>
      <left/>
      <right/>
      <top/>
      <bottom style="hair">
        <color theme="1"/>
      </bottom>
      <diagonal/>
    </border>
    <border>
      <left/>
      <right style="hair">
        <color theme="0"/>
      </right>
      <top/>
      <bottom style="hair">
        <color theme="1"/>
      </bottom>
      <diagonal/>
    </border>
    <border>
      <left/>
      <right style="hair">
        <color theme="1"/>
      </right>
      <top style="hair">
        <color theme="1" tint="0.499984740745262"/>
      </top>
      <bottom/>
      <diagonal/>
    </border>
    <border>
      <left/>
      <right style="hair">
        <color theme="1"/>
      </right>
      <top/>
      <bottom/>
      <diagonal/>
    </border>
    <border>
      <left style="hair">
        <color theme="1" tint="0.499984740745262"/>
      </left>
      <right/>
      <top/>
      <bottom/>
      <diagonal/>
    </border>
    <border>
      <left style="hair">
        <color theme="1" tint="0.499984740745262"/>
      </left>
      <right/>
      <top/>
      <bottom style="hair">
        <color theme="1" tint="0.499984740745262"/>
      </bottom>
      <diagonal/>
    </border>
    <border>
      <left/>
      <right style="hair">
        <color theme="1"/>
      </right>
      <top/>
      <bottom style="hair">
        <color theme="1" tint="0.499984740745262"/>
      </bottom>
      <diagonal/>
    </border>
    <border>
      <left/>
      <right style="hair">
        <color theme="1" tint="0.499984740745262"/>
      </right>
      <top style="hair">
        <color theme="1"/>
      </top>
      <bottom style="hair">
        <color theme="1"/>
      </bottom>
      <diagonal/>
    </border>
    <border>
      <left style="hair">
        <color theme="0"/>
      </left>
      <right/>
      <top style="hair">
        <color theme="0"/>
      </top>
      <bottom style="hair">
        <color auto="1"/>
      </bottom>
      <diagonal/>
    </border>
    <border>
      <left/>
      <right/>
      <top style="hair">
        <color theme="0"/>
      </top>
      <bottom style="hair">
        <color auto="1"/>
      </bottom>
      <diagonal/>
    </border>
    <border>
      <left/>
      <right style="hair">
        <color theme="0"/>
      </right>
      <top style="hair">
        <color theme="0"/>
      </top>
      <bottom style="hair">
        <color auto="1"/>
      </bottom>
      <diagonal/>
    </border>
    <border>
      <left style="thin">
        <color rgb="FF0E2837"/>
      </left>
      <right/>
      <top style="thin">
        <color rgb="FF0E2837"/>
      </top>
      <bottom/>
      <diagonal/>
    </border>
    <border>
      <left/>
      <right/>
      <top style="thin">
        <color rgb="FF0E2837"/>
      </top>
      <bottom/>
      <diagonal/>
    </border>
    <border>
      <left/>
      <right style="thin">
        <color rgb="FF0E2837"/>
      </right>
      <top style="thin">
        <color rgb="FF0E2837"/>
      </top>
      <bottom/>
      <diagonal/>
    </border>
    <border>
      <left style="thin">
        <color rgb="FF0E2837"/>
      </left>
      <right/>
      <top/>
      <bottom/>
      <diagonal/>
    </border>
    <border>
      <left/>
      <right style="thin">
        <color rgb="FF0E2837"/>
      </right>
      <top/>
      <bottom/>
      <diagonal/>
    </border>
    <border>
      <left style="thin">
        <color rgb="FF0E2837"/>
      </left>
      <right/>
      <top/>
      <bottom style="thin">
        <color rgb="FF0E2837"/>
      </bottom>
      <diagonal/>
    </border>
    <border>
      <left/>
      <right/>
      <top/>
      <bottom style="thin">
        <color rgb="FF0E2837"/>
      </bottom>
      <diagonal/>
    </border>
    <border>
      <left/>
      <right style="thin">
        <color rgb="FF0E2837"/>
      </right>
      <top/>
      <bottom style="thin">
        <color rgb="FF0E2837"/>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hair">
        <color auto="1"/>
      </bottom>
      <diagonal/>
    </border>
    <border>
      <left/>
      <right style="thin">
        <color auto="1"/>
      </right>
      <top/>
      <bottom style="hair">
        <color auto="1"/>
      </bottom>
      <diagonal/>
    </border>
    <border>
      <left style="thin">
        <color auto="1"/>
      </left>
      <right style="hair">
        <color theme="1"/>
      </right>
      <top style="hair">
        <color auto="1"/>
      </top>
      <bottom style="hair">
        <color theme="1"/>
      </bottom>
      <diagonal/>
    </border>
    <border>
      <left style="hair">
        <color theme="1"/>
      </left>
      <right style="thin">
        <color auto="1"/>
      </right>
      <top style="hair">
        <color auto="1"/>
      </top>
      <bottom style="hair">
        <color theme="1"/>
      </bottom>
      <diagonal/>
    </border>
    <border>
      <left style="thin">
        <color auto="1"/>
      </left>
      <right style="hair">
        <color theme="1"/>
      </right>
      <top style="hair">
        <color theme="1"/>
      </top>
      <bottom style="hair">
        <color theme="1"/>
      </bottom>
      <diagonal/>
    </border>
    <border>
      <left style="hair">
        <color theme="1"/>
      </left>
      <right style="thin">
        <color auto="1"/>
      </right>
      <top style="hair">
        <color theme="1"/>
      </top>
      <bottom style="hair">
        <color theme="1"/>
      </bottom>
      <diagonal/>
    </border>
    <border>
      <left style="thin">
        <color auto="1"/>
      </left>
      <right/>
      <top style="hair">
        <color auto="1"/>
      </top>
      <bottom/>
      <diagonal/>
    </border>
    <border>
      <left/>
      <right style="thin">
        <color auto="1"/>
      </right>
      <top style="hair">
        <color auto="1"/>
      </top>
      <bottom/>
      <diagonal/>
    </border>
    <border>
      <left style="thin">
        <color auto="1"/>
      </left>
      <right/>
      <top/>
      <bottom style="thin">
        <color auto="1"/>
      </bottom>
      <diagonal/>
    </border>
    <border>
      <left/>
      <right style="hair">
        <color auto="1"/>
      </right>
      <top/>
      <bottom style="thin">
        <color auto="1"/>
      </bottom>
      <diagonal/>
    </border>
    <border>
      <left style="hair">
        <color auto="1"/>
      </left>
      <right/>
      <top/>
      <bottom style="thin">
        <color auto="1"/>
      </bottom>
      <diagonal/>
    </border>
    <border>
      <left/>
      <right style="thin">
        <color auto="1"/>
      </right>
      <top/>
      <bottom style="thin">
        <color auto="1"/>
      </bottom>
      <diagonal/>
    </border>
    <border>
      <left/>
      <right style="dotted">
        <color theme="0"/>
      </right>
      <top style="thin">
        <color auto="1"/>
      </top>
      <bottom/>
      <diagonal/>
    </border>
    <border>
      <left/>
      <right style="dotted">
        <color theme="0"/>
      </right>
      <top/>
      <bottom style="hair">
        <color auto="1"/>
      </bottom>
      <diagonal/>
    </border>
    <border>
      <left style="thin">
        <color auto="1"/>
      </left>
      <right style="hair">
        <color theme="1"/>
      </right>
      <top style="hair">
        <color theme="1"/>
      </top>
      <bottom/>
      <diagonal/>
    </border>
    <border>
      <left style="hair">
        <color theme="1"/>
      </left>
      <right style="hair">
        <color theme="1"/>
      </right>
      <top style="hair">
        <color theme="1"/>
      </top>
      <bottom/>
      <diagonal/>
    </border>
    <border>
      <left style="hair">
        <color theme="1"/>
      </left>
      <right style="thin">
        <color auto="1"/>
      </right>
      <top style="hair">
        <color theme="1"/>
      </top>
      <bottom/>
      <diagonal/>
    </border>
    <border>
      <left/>
      <right style="hair">
        <color auto="1"/>
      </right>
      <top style="thin">
        <color auto="1"/>
      </top>
      <bottom/>
      <diagonal/>
    </border>
    <border>
      <left style="hair">
        <color auto="1"/>
      </left>
      <right/>
      <top style="thin">
        <color auto="1"/>
      </top>
      <bottom/>
      <diagonal/>
    </border>
    <border>
      <left/>
      <right style="thin">
        <color auto="1"/>
      </right>
      <top/>
      <bottom/>
      <diagonal/>
    </border>
    <border>
      <left/>
      <right style="thin">
        <color theme="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s>
  <cellStyleXfs count="2">
    <xf numFmtId="0" fontId="0" fillId="0" borderId="0"/>
    <xf numFmtId="0" fontId="13" fillId="0" borderId="0" applyNumberFormat="0" applyFill="0" applyBorder="0" applyAlignment="0" applyProtection="0"/>
  </cellStyleXfs>
  <cellXfs count="315">
    <xf numFmtId="0" fontId="0" fillId="0" borderId="0" xfId="0"/>
    <xf numFmtId="0" fontId="1" fillId="0" borderId="0" xfId="0" applyFont="1" applyFill="1"/>
    <xf numFmtId="0" fontId="1" fillId="0" borderId="0" xfId="0" applyFont="1" applyFill="1" applyProtection="1"/>
    <xf numFmtId="0" fontId="1" fillId="3" borderId="0" xfId="0" applyFont="1" applyFill="1"/>
    <xf numFmtId="0" fontId="1" fillId="0" borderId="0" xfId="0" applyFont="1"/>
    <xf numFmtId="0" fontId="7" fillId="3" borderId="0" xfId="0" applyFont="1" applyFill="1" applyAlignment="1">
      <alignment vertical="center"/>
    </xf>
    <xf numFmtId="0" fontId="11" fillId="3" borderId="0" xfId="0" applyFont="1" applyFill="1"/>
    <xf numFmtId="0" fontId="3" fillId="2" borderId="0" xfId="0" applyFont="1" applyFill="1" applyAlignment="1">
      <alignment vertical="center" wrapText="1"/>
    </xf>
    <xf numFmtId="0" fontId="6" fillId="3" borderId="0" xfId="0" applyFont="1" applyFill="1" applyAlignment="1">
      <alignment vertical="center"/>
    </xf>
    <xf numFmtId="0" fontId="2" fillId="3" borderId="0" xfId="0" applyFont="1" applyFill="1"/>
    <xf numFmtId="0" fontId="2" fillId="3" borderId="0" xfId="0" applyFont="1" applyFill="1" applyAlignment="1">
      <alignment horizontal="center" vertical="center"/>
    </xf>
    <xf numFmtId="0" fontId="2" fillId="3" borderId="0" xfId="0" applyFont="1" applyFill="1" applyAlignment="1">
      <alignment vertical="center"/>
    </xf>
    <xf numFmtId="0" fontId="35" fillId="3" borderId="0" xfId="0" applyFont="1" applyFill="1" applyAlignment="1" applyProtection="1">
      <protection locked="0"/>
    </xf>
    <xf numFmtId="0" fontId="33" fillId="3" borderId="0" xfId="0" applyFont="1" applyFill="1"/>
    <xf numFmtId="0" fontId="33" fillId="3" borderId="0" xfId="0" applyFont="1" applyFill="1" applyAlignment="1"/>
    <xf numFmtId="0" fontId="21" fillId="3" borderId="0" xfId="0" applyFont="1" applyFill="1" applyAlignment="1">
      <alignment vertical="center" wrapText="1"/>
    </xf>
    <xf numFmtId="0" fontId="36" fillId="0" borderId="0" xfId="0" applyFont="1"/>
    <xf numFmtId="0" fontId="37" fillId="0" borderId="0" xfId="0" applyFont="1"/>
    <xf numFmtId="0" fontId="39" fillId="2" borderId="104" xfId="0" applyFont="1" applyFill="1" applyBorder="1" applyAlignment="1" applyProtection="1">
      <alignment horizontal="center" vertical="center"/>
      <protection locked="0"/>
    </xf>
    <xf numFmtId="0" fontId="39" fillId="2" borderId="105" xfId="0" applyFont="1" applyFill="1" applyBorder="1" applyAlignment="1" applyProtection="1">
      <alignment horizontal="center" vertical="center"/>
      <protection locked="0"/>
    </xf>
    <xf numFmtId="0" fontId="39" fillId="2" borderId="106" xfId="0" applyFont="1" applyFill="1" applyBorder="1" applyAlignment="1" applyProtection="1">
      <alignment horizontal="center" vertical="center"/>
      <protection locked="0"/>
    </xf>
    <xf numFmtId="0" fontId="40" fillId="0" borderId="107" xfId="0" applyFont="1" applyBorder="1" applyAlignment="1" applyProtection="1">
      <alignment horizontal="center" vertical="center"/>
      <protection hidden="1"/>
    </xf>
    <xf numFmtId="0" fontId="40" fillId="0" borderId="0" xfId="0" applyFont="1" applyAlignment="1" applyProtection="1">
      <alignment horizontal="center" vertical="center"/>
      <protection hidden="1"/>
    </xf>
    <xf numFmtId="0" fontId="40" fillId="0" borderId="102" xfId="0" applyFont="1" applyBorder="1" applyAlignment="1" applyProtection="1">
      <alignment horizontal="center" vertical="center"/>
      <protection hidden="1"/>
    </xf>
    <xf numFmtId="0" fontId="40" fillId="0" borderId="91" xfId="0" applyFont="1" applyBorder="1" applyAlignment="1" applyProtection="1">
      <alignment horizontal="center" vertical="center"/>
      <protection hidden="1"/>
    </xf>
    <xf numFmtId="0" fontId="40" fillId="0" borderId="8" xfId="0" applyFont="1" applyBorder="1" applyAlignment="1" applyProtection="1">
      <alignment horizontal="center" vertical="center"/>
      <protection hidden="1"/>
    </xf>
    <xf numFmtId="0" fontId="40" fillId="0" borderId="94" xfId="0" applyFont="1" applyBorder="1" applyAlignment="1" applyProtection="1">
      <alignment horizontal="center" vertical="center"/>
      <protection hidden="1"/>
    </xf>
    <xf numFmtId="0" fontId="39" fillId="4" borderId="104" xfId="0" applyFont="1" applyFill="1" applyBorder="1" applyAlignment="1" applyProtection="1">
      <alignment horizontal="center" vertical="center"/>
      <protection locked="0"/>
    </xf>
    <xf numFmtId="0" fontId="39" fillId="4" borderId="105" xfId="0" applyFont="1" applyFill="1" applyBorder="1" applyAlignment="1" applyProtection="1">
      <alignment horizontal="center" vertical="center"/>
      <protection locked="0"/>
    </xf>
    <xf numFmtId="0" fontId="39" fillId="4" borderId="106" xfId="0" applyFont="1" applyFill="1" applyBorder="1" applyAlignment="1" applyProtection="1">
      <alignment horizontal="center" vertical="center"/>
      <protection locked="0"/>
    </xf>
    <xf numFmtId="173" fontId="37" fillId="0" borderId="0" xfId="0" applyNumberFormat="1" applyFont="1" applyAlignment="1"/>
    <xf numFmtId="167" fontId="18" fillId="0" borderId="0" xfId="0" applyNumberFormat="1" applyFont="1" applyFill="1" applyBorder="1" applyAlignment="1">
      <alignment vertical="center"/>
    </xf>
    <xf numFmtId="164" fontId="19" fillId="3" borderId="0" xfId="0" applyNumberFormat="1" applyFont="1" applyFill="1" applyBorder="1" applyAlignment="1">
      <alignment vertical="center"/>
    </xf>
    <xf numFmtId="164" fontId="19" fillId="3" borderId="4" xfId="0" applyNumberFormat="1" applyFont="1" applyFill="1" applyBorder="1" applyAlignment="1">
      <alignment vertical="center"/>
    </xf>
    <xf numFmtId="9" fontId="2" fillId="3" borderId="0" xfId="0" applyNumberFormat="1" applyFont="1" applyFill="1"/>
    <xf numFmtId="169" fontId="33" fillId="3" borderId="0" xfId="0" applyNumberFormat="1" applyFont="1" applyFill="1"/>
    <xf numFmtId="0" fontId="2" fillId="3" borderId="0" xfId="0" applyNumberFormat="1" applyFont="1" applyFill="1" applyProtection="1">
      <protection locked="0"/>
    </xf>
    <xf numFmtId="9" fontId="44" fillId="3" borderId="0" xfId="0" applyNumberFormat="1" applyFont="1" applyFill="1"/>
    <xf numFmtId="0" fontId="45" fillId="3" borderId="0" xfId="0" applyFont="1" applyFill="1"/>
    <xf numFmtId="0" fontId="2" fillId="3" borderId="0" xfId="0" applyFont="1" applyFill="1" applyAlignment="1">
      <alignment horizontal="center"/>
    </xf>
    <xf numFmtId="164" fontId="2" fillId="3" borderId="0" xfId="0" applyNumberFormat="1" applyFont="1" applyFill="1"/>
    <xf numFmtId="0" fontId="2" fillId="3" borderId="0" xfId="0" applyFont="1" applyFill="1" applyProtection="1">
      <protection locked="0"/>
    </xf>
    <xf numFmtId="0" fontId="2" fillId="3" borderId="0" xfId="0" applyFont="1" applyFill="1" applyProtection="1"/>
    <xf numFmtId="0" fontId="2" fillId="3" borderId="0" xfId="0" applyFont="1" applyFill="1" applyAlignment="1">
      <alignment wrapText="1"/>
    </xf>
    <xf numFmtId="0" fontId="33" fillId="3" borderId="0" xfId="0" applyFont="1" applyFill="1" applyAlignment="1">
      <alignment wrapText="1"/>
    </xf>
    <xf numFmtId="20" fontId="2" fillId="3" borderId="0" xfId="0" applyNumberFormat="1" applyFont="1" applyFill="1" applyAlignment="1">
      <alignment horizontal="center" vertical="center"/>
    </xf>
    <xf numFmtId="0" fontId="2" fillId="3" borderId="0" xfId="0" applyFont="1" applyFill="1" applyAlignment="1"/>
    <xf numFmtId="20" fontId="2" fillId="3" borderId="0" xfId="0" applyNumberFormat="1" applyFont="1" applyFill="1" applyAlignment="1">
      <alignment vertical="center"/>
    </xf>
    <xf numFmtId="0" fontId="2" fillId="3" borderId="0" xfId="0" applyNumberFormat="1" applyFont="1" applyFill="1" applyAlignment="1">
      <alignment vertical="center"/>
    </xf>
    <xf numFmtId="0" fontId="2" fillId="3" borderId="0" xfId="0" applyFont="1" applyFill="1" applyBorder="1"/>
    <xf numFmtId="171" fontId="48" fillId="3" borderId="0" xfId="0" applyNumberFormat="1" applyFont="1" applyFill="1" applyBorder="1" applyAlignment="1">
      <alignment vertical="center"/>
    </xf>
    <xf numFmtId="0" fontId="28" fillId="3" borderId="0" xfId="0" applyFont="1" applyFill="1"/>
    <xf numFmtId="1" fontId="46" fillId="3" borderId="0" xfId="0" applyNumberFormat="1" applyFont="1" applyFill="1" applyBorder="1" applyAlignment="1" applyProtection="1">
      <alignment horizontal="left" vertical="center" wrapText="1" shrinkToFit="1"/>
    </xf>
    <xf numFmtId="0" fontId="46" fillId="3" borderId="0" xfId="0" applyFont="1" applyFill="1" applyBorder="1" applyAlignment="1" applyProtection="1">
      <alignment horizontal="left" vertical="center" wrapText="1" shrinkToFit="1"/>
    </xf>
    <xf numFmtId="0" fontId="46" fillId="3" borderId="0" xfId="0" applyFont="1" applyFill="1" applyBorder="1" applyAlignment="1">
      <alignment horizontal="center" vertical="center" wrapText="1"/>
    </xf>
    <xf numFmtId="0" fontId="0" fillId="4" borderId="0" xfId="0" applyFill="1"/>
    <xf numFmtId="0" fontId="0" fillId="8" borderId="0" xfId="0" applyFill="1"/>
    <xf numFmtId="0" fontId="0" fillId="17" borderId="0" xfId="0" applyFill="1"/>
    <xf numFmtId="173" fontId="43" fillId="0" borderId="0" xfId="0" applyNumberFormat="1" applyFont="1" applyAlignment="1">
      <alignment horizontal="center"/>
    </xf>
    <xf numFmtId="168" fontId="38" fillId="4" borderId="104" xfId="0" applyNumberFormat="1" applyFont="1" applyFill="1" applyBorder="1" applyAlignment="1">
      <alignment horizontal="center" vertical="center"/>
    </xf>
    <xf numFmtId="168" fontId="38" fillId="4" borderId="105" xfId="0" applyNumberFormat="1" applyFont="1" applyFill="1" applyBorder="1" applyAlignment="1">
      <alignment horizontal="center" vertical="center"/>
    </xf>
    <xf numFmtId="168" fontId="38" fillId="4" borderId="106" xfId="0" applyNumberFormat="1" applyFont="1" applyFill="1" applyBorder="1" applyAlignment="1">
      <alignment horizontal="center" vertical="center"/>
    </xf>
    <xf numFmtId="168" fontId="38" fillId="2" borderId="104" xfId="0" applyNumberFormat="1" applyFont="1" applyFill="1" applyBorder="1" applyAlignment="1">
      <alignment horizontal="center" vertical="center"/>
    </xf>
    <xf numFmtId="168" fontId="38" fillId="2" borderId="105" xfId="0" applyNumberFormat="1" applyFont="1" applyFill="1" applyBorder="1" applyAlignment="1">
      <alignment horizontal="center" vertical="center"/>
    </xf>
    <xf numFmtId="168" fontId="38" fillId="2" borderId="106" xfId="0" applyNumberFormat="1" applyFont="1" applyFill="1" applyBorder="1" applyAlignment="1">
      <alignment horizontal="center" vertical="center"/>
    </xf>
    <xf numFmtId="14" fontId="49" fillId="0" borderId="0" xfId="0" applyNumberFormat="1" applyFont="1" applyAlignment="1">
      <alignment horizontal="center"/>
    </xf>
    <xf numFmtId="0" fontId="49" fillId="0" borderId="0" xfId="0" applyFont="1" applyAlignment="1">
      <alignment horizontal="center"/>
    </xf>
    <xf numFmtId="0" fontId="15" fillId="2" borderId="0" xfId="0" applyFont="1" applyFill="1" applyAlignment="1">
      <alignment horizontal="left" wrapText="1"/>
    </xf>
    <xf numFmtId="0" fontId="4" fillId="4" borderId="0" xfId="0" applyFont="1" applyFill="1" applyAlignment="1">
      <alignment horizontal="center" vertical="center" wrapText="1"/>
    </xf>
    <xf numFmtId="0" fontId="5" fillId="2" borderId="0" xfId="0" applyFont="1" applyFill="1" applyAlignment="1">
      <alignment horizontal="center" vertical="center"/>
    </xf>
    <xf numFmtId="0" fontId="16" fillId="2" borderId="0" xfId="0" applyFont="1" applyFill="1" applyAlignment="1">
      <alignment horizontal="left" vertical="top" wrapText="1"/>
    </xf>
    <xf numFmtId="0" fontId="17" fillId="2" borderId="0" xfId="0" applyFont="1" applyFill="1" applyAlignment="1">
      <alignment horizontal="left" vertical="top" wrapText="1"/>
    </xf>
    <xf numFmtId="0" fontId="20" fillId="3" borderId="0" xfId="0" applyFont="1" applyFill="1" applyAlignment="1">
      <alignment horizontal="center" vertical="center"/>
    </xf>
    <xf numFmtId="0" fontId="21" fillId="3" borderId="0" xfId="0" applyFont="1" applyFill="1" applyAlignment="1">
      <alignment horizontal="center" vertical="center"/>
    </xf>
    <xf numFmtId="165" fontId="8" fillId="5" borderId="0" xfId="0" applyNumberFormat="1" applyFont="1" applyFill="1" applyAlignment="1">
      <alignment horizontal="center" vertical="center"/>
    </xf>
    <xf numFmtId="165" fontId="9" fillId="3" borderId="10" xfId="0" applyNumberFormat="1" applyFont="1" applyFill="1" applyBorder="1" applyAlignment="1" applyProtection="1">
      <alignment horizontal="center" vertical="center"/>
      <protection locked="0"/>
    </xf>
    <xf numFmtId="165" fontId="9" fillId="3" borderId="11" xfId="0" applyNumberFormat="1" applyFont="1" applyFill="1" applyBorder="1" applyAlignment="1" applyProtection="1">
      <alignment horizontal="center" vertical="center"/>
      <protection locked="0"/>
    </xf>
    <xf numFmtId="165" fontId="9" fillId="3" borderId="12" xfId="0" applyNumberFormat="1" applyFont="1" applyFill="1" applyBorder="1" applyAlignment="1" applyProtection="1">
      <alignment horizontal="center" vertical="center"/>
      <protection locked="0"/>
    </xf>
    <xf numFmtId="165" fontId="9" fillId="3" borderId="13" xfId="0" applyNumberFormat="1" applyFont="1" applyFill="1" applyBorder="1" applyAlignment="1" applyProtection="1">
      <alignment horizontal="center" vertical="center"/>
      <protection locked="0"/>
    </xf>
    <xf numFmtId="165" fontId="9" fillId="3" borderId="14" xfId="0" applyNumberFormat="1" applyFont="1" applyFill="1" applyBorder="1" applyAlignment="1" applyProtection="1">
      <alignment horizontal="center" vertical="center"/>
      <protection locked="0"/>
    </xf>
    <xf numFmtId="165" fontId="9" fillId="3" borderId="15" xfId="0" applyNumberFormat="1" applyFont="1" applyFill="1" applyBorder="1" applyAlignment="1" applyProtection="1">
      <alignment horizontal="center" vertical="center"/>
      <protection locked="0"/>
    </xf>
    <xf numFmtId="165" fontId="8" fillId="5" borderId="0" xfId="0" applyNumberFormat="1" applyFont="1" applyFill="1" applyAlignment="1">
      <alignment horizontal="center" vertical="center" wrapText="1"/>
    </xf>
    <xf numFmtId="169" fontId="10" fillId="3" borderId="16" xfId="0" applyNumberFormat="1" applyFont="1" applyFill="1" applyBorder="1" applyAlignment="1" applyProtection="1">
      <alignment horizontal="center" vertical="center"/>
      <protection locked="0"/>
    </xf>
    <xf numFmtId="169" fontId="10" fillId="3" borderId="17" xfId="0" applyNumberFormat="1" applyFont="1" applyFill="1" applyBorder="1" applyAlignment="1" applyProtection="1">
      <alignment horizontal="center" vertical="center"/>
      <protection locked="0"/>
    </xf>
    <xf numFmtId="169" fontId="10" fillId="3" borderId="18" xfId="0" applyNumberFormat="1" applyFont="1" applyFill="1" applyBorder="1" applyAlignment="1" applyProtection="1">
      <alignment horizontal="center" vertical="center"/>
      <protection locked="0"/>
    </xf>
    <xf numFmtId="169" fontId="10" fillId="3" borderId="19" xfId="0" applyNumberFormat="1" applyFont="1" applyFill="1" applyBorder="1" applyAlignment="1" applyProtection="1">
      <alignment horizontal="center" vertical="center"/>
      <protection locked="0"/>
    </xf>
    <xf numFmtId="169" fontId="10" fillId="3" borderId="20" xfId="0" applyNumberFormat="1" applyFont="1" applyFill="1" applyBorder="1" applyAlignment="1" applyProtection="1">
      <alignment horizontal="center" vertical="center"/>
      <protection locked="0"/>
    </xf>
    <xf numFmtId="169" fontId="10" fillId="3" borderId="21" xfId="0" applyNumberFormat="1" applyFont="1" applyFill="1" applyBorder="1" applyAlignment="1" applyProtection="1">
      <alignment horizontal="center" vertical="center"/>
      <protection locked="0"/>
    </xf>
    <xf numFmtId="0" fontId="2" fillId="7" borderId="46" xfId="0" applyFont="1" applyFill="1" applyBorder="1" applyAlignment="1">
      <alignment horizontal="center" vertical="center"/>
    </xf>
    <xf numFmtId="0" fontId="2" fillId="7" borderId="69" xfId="0" applyFont="1" applyFill="1" applyBorder="1" applyAlignment="1">
      <alignment horizontal="center" vertical="center" wrapText="1"/>
    </xf>
    <xf numFmtId="0" fontId="2" fillId="7" borderId="70" xfId="0" applyFont="1" applyFill="1" applyBorder="1" applyAlignment="1">
      <alignment horizontal="center" vertical="center" wrapText="1"/>
    </xf>
    <xf numFmtId="0" fontId="2" fillId="7" borderId="71" xfId="0" applyFont="1" applyFill="1" applyBorder="1" applyAlignment="1">
      <alignment horizontal="center" vertical="center" wrapText="1"/>
    </xf>
    <xf numFmtId="0" fontId="2" fillId="7" borderId="69" xfId="0" applyFont="1" applyFill="1" applyBorder="1" applyAlignment="1">
      <alignment horizontal="center" vertical="center"/>
    </xf>
    <xf numFmtId="0" fontId="2" fillId="7" borderId="70" xfId="0" applyFont="1" applyFill="1" applyBorder="1" applyAlignment="1">
      <alignment horizontal="center" vertical="center"/>
    </xf>
    <xf numFmtId="0" fontId="2" fillId="7" borderId="71" xfId="0" applyFont="1" applyFill="1" applyBorder="1" applyAlignment="1">
      <alignment horizontal="center" vertical="center"/>
    </xf>
    <xf numFmtId="166" fontId="42" fillId="2" borderId="5" xfId="0" applyNumberFormat="1" applyFont="1" applyFill="1" applyBorder="1" applyAlignment="1">
      <alignment horizontal="center" vertical="center"/>
    </xf>
    <xf numFmtId="166" fontId="42" fillId="2" borderId="0" xfId="0" applyNumberFormat="1" applyFont="1" applyFill="1" applyBorder="1" applyAlignment="1">
      <alignment horizontal="center" vertical="center"/>
    </xf>
    <xf numFmtId="166" fontId="42" fillId="2" borderId="6" xfId="0" applyNumberFormat="1" applyFont="1" applyFill="1" applyBorder="1" applyAlignment="1">
      <alignment horizontal="center" vertical="center"/>
    </xf>
    <xf numFmtId="166" fontId="42" fillId="2" borderId="7" xfId="0" applyNumberFormat="1" applyFont="1" applyFill="1" applyBorder="1" applyAlignment="1">
      <alignment horizontal="center" vertical="center"/>
    </xf>
    <xf numFmtId="166" fontId="42" fillId="2" borderId="8" xfId="0" applyNumberFormat="1" applyFont="1" applyFill="1" applyBorder="1" applyAlignment="1">
      <alignment horizontal="center" vertical="center"/>
    </xf>
    <xf numFmtId="166" fontId="42" fillId="2" borderId="9" xfId="0" applyNumberFormat="1" applyFont="1" applyFill="1" applyBorder="1" applyAlignment="1">
      <alignment horizontal="center" vertical="center"/>
    </xf>
    <xf numFmtId="0" fontId="22" fillId="0" borderId="22" xfId="0" applyFont="1" applyBorder="1" applyAlignment="1" applyProtection="1">
      <alignment horizontal="center" vertical="center"/>
      <protection locked="0"/>
    </xf>
    <xf numFmtId="0" fontId="22" fillId="0" borderId="23" xfId="0" applyFont="1" applyBorder="1" applyAlignment="1" applyProtection="1">
      <alignment horizontal="center" vertical="center"/>
      <protection locked="0"/>
    </xf>
    <xf numFmtId="0" fontId="22" fillId="0" borderId="24" xfId="0" applyFont="1" applyBorder="1" applyAlignment="1" applyProtection="1">
      <alignment horizontal="center" vertical="center"/>
      <protection locked="0"/>
    </xf>
    <xf numFmtId="0" fontId="22" fillId="0" borderId="25" xfId="0" applyFont="1" applyBorder="1" applyAlignment="1" applyProtection="1">
      <alignment horizontal="center" vertical="center"/>
      <protection locked="0"/>
    </xf>
    <xf numFmtId="0" fontId="22" fillId="0" borderId="26" xfId="0" applyFont="1" applyBorder="1" applyAlignment="1" applyProtection="1">
      <alignment horizontal="center" vertical="center"/>
      <protection locked="0"/>
    </xf>
    <xf numFmtId="0" fontId="22" fillId="0" borderId="27" xfId="0" applyFont="1" applyBorder="1" applyAlignment="1" applyProtection="1">
      <alignment horizontal="center" vertical="center"/>
      <protection locked="0"/>
    </xf>
    <xf numFmtId="0" fontId="2" fillId="7" borderId="43" xfId="0" applyFont="1" applyFill="1" applyBorder="1" applyAlignment="1">
      <alignment horizontal="center" vertical="center"/>
    </xf>
    <xf numFmtId="0" fontId="2" fillId="7" borderId="59" xfId="0" applyFont="1" applyFill="1" applyBorder="1" applyAlignment="1">
      <alignment horizontal="center" vertical="center"/>
    </xf>
    <xf numFmtId="0" fontId="2" fillId="7" borderId="56" xfId="0" applyFont="1" applyFill="1" applyBorder="1" applyAlignment="1">
      <alignment horizontal="center" vertical="center"/>
    </xf>
    <xf numFmtId="0" fontId="2" fillId="7" borderId="58" xfId="0" applyFont="1" applyFill="1" applyBorder="1" applyAlignment="1">
      <alignment horizontal="center" vertical="center"/>
    </xf>
    <xf numFmtId="0" fontId="2" fillId="7" borderId="56" xfId="0" applyFont="1" applyFill="1" applyBorder="1" applyAlignment="1" applyProtection="1">
      <alignment horizontal="center" vertical="center" wrapText="1"/>
    </xf>
    <xf numFmtId="0" fontId="2" fillId="7" borderId="57" xfId="0" applyFont="1" applyFill="1" applyBorder="1" applyAlignment="1" applyProtection="1">
      <alignment horizontal="center" vertical="center" wrapText="1"/>
    </xf>
    <xf numFmtId="0" fontId="2" fillId="7" borderId="58" xfId="0" applyFont="1" applyFill="1" applyBorder="1" applyAlignment="1" applyProtection="1">
      <alignment horizontal="center" vertical="center" wrapText="1"/>
    </xf>
    <xf numFmtId="0" fontId="2" fillId="7" borderId="53" xfId="0" applyFont="1" applyFill="1" applyBorder="1" applyAlignment="1">
      <alignment horizontal="center" vertical="center"/>
    </xf>
    <xf numFmtId="0" fontId="2" fillId="7" borderId="54"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60" xfId="0" applyFont="1" applyFill="1" applyBorder="1" applyAlignment="1">
      <alignment horizontal="center" vertical="center"/>
    </xf>
    <xf numFmtId="0" fontId="2" fillId="7"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7" borderId="45" xfId="0" applyFont="1" applyFill="1" applyBorder="1" applyAlignment="1" applyProtection="1">
      <alignment horizontal="center" vertical="center" wrapText="1"/>
    </xf>
    <xf numFmtId="174" fontId="42" fillId="5" borderId="0" xfId="0" applyNumberFormat="1" applyFont="1" applyFill="1" applyBorder="1" applyAlignment="1">
      <alignment horizontal="center" vertical="center"/>
    </xf>
    <xf numFmtId="174" fontId="42" fillId="5" borderId="6" xfId="0" applyNumberFormat="1" applyFont="1" applyFill="1" applyBorder="1" applyAlignment="1">
      <alignment horizontal="center" vertical="center"/>
    </xf>
    <xf numFmtId="167" fontId="41" fillId="5" borderId="1" xfId="0" applyNumberFormat="1" applyFont="1" applyFill="1" applyBorder="1" applyAlignment="1">
      <alignment horizontal="center" vertical="center"/>
    </xf>
    <xf numFmtId="167" fontId="41" fillId="5" borderId="2" xfId="0" applyNumberFormat="1" applyFont="1" applyFill="1" applyBorder="1" applyAlignment="1">
      <alignment horizontal="center" vertical="center"/>
    </xf>
    <xf numFmtId="167" fontId="41" fillId="5" borderId="3" xfId="0" applyNumberFormat="1" applyFont="1" applyFill="1" applyBorder="1" applyAlignment="1">
      <alignment horizontal="center" vertical="center"/>
    </xf>
    <xf numFmtId="170" fontId="28" fillId="3" borderId="0" xfId="0" applyNumberFormat="1" applyFont="1" applyFill="1" applyBorder="1" applyAlignment="1">
      <alignment horizontal="center" vertical="center"/>
    </xf>
    <xf numFmtId="0" fontId="23" fillId="8" borderId="30" xfId="0" applyFont="1" applyFill="1" applyBorder="1" applyAlignment="1">
      <alignment horizontal="center"/>
    </xf>
    <xf numFmtId="0" fontId="23" fillId="8" borderId="31" xfId="0" applyFont="1" applyFill="1" applyBorder="1" applyAlignment="1">
      <alignment horizontal="center"/>
    </xf>
    <xf numFmtId="0" fontId="1" fillId="8" borderId="28" xfId="0" applyFont="1" applyFill="1" applyBorder="1" applyAlignment="1" applyProtection="1">
      <alignment horizontal="center" vertical="center" wrapText="1"/>
      <protection locked="0"/>
    </xf>
    <xf numFmtId="0" fontId="1" fillId="8" borderId="47" xfId="0" applyFont="1" applyFill="1" applyBorder="1" applyAlignment="1" applyProtection="1">
      <alignment horizontal="center" vertical="center" wrapText="1"/>
      <protection locked="0"/>
    </xf>
    <xf numFmtId="0" fontId="1" fillId="8" borderId="29" xfId="0" applyFont="1" applyFill="1" applyBorder="1" applyAlignment="1" applyProtection="1">
      <alignment horizontal="center" vertical="center" wrapText="1"/>
      <protection locked="0"/>
    </xf>
    <xf numFmtId="0" fontId="27" fillId="8" borderId="28" xfId="0" applyFont="1" applyFill="1" applyBorder="1" applyAlignment="1" applyProtection="1">
      <alignment horizontal="center" vertical="center" wrapText="1"/>
    </xf>
    <xf numFmtId="0" fontId="27" fillId="8" borderId="47" xfId="0" applyFont="1" applyFill="1" applyBorder="1" applyAlignment="1" applyProtection="1">
      <alignment horizontal="center" vertical="center" wrapText="1"/>
    </xf>
    <xf numFmtId="0" fontId="27" fillId="8" borderId="29" xfId="0" applyFont="1" applyFill="1" applyBorder="1" applyAlignment="1" applyProtection="1">
      <alignment horizontal="center" vertical="center" wrapText="1"/>
    </xf>
    <xf numFmtId="0" fontId="27" fillId="8" borderId="28" xfId="0" applyFont="1" applyFill="1" applyBorder="1" applyAlignment="1" applyProtection="1">
      <alignment horizontal="left" vertical="center" wrapText="1"/>
      <protection locked="0"/>
    </xf>
    <xf numFmtId="0" fontId="27" fillId="8" borderId="47" xfId="0" applyFont="1" applyFill="1" applyBorder="1" applyAlignment="1" applyProtection="1">
      <alignment horizontal="left" vertical="center" wrapText="1"/>
      <protection locked="0"/>
    </xf>
    <xf numFmtId="0" fontId="27" fillId="8" borderId="29" xfId="0" applyFont="1" applyFill="1" applyBorder="1" applyAlignment="1" applyProtection="1">
      <alignment horizontal="left" vertical="center" wrapText="1"/>
      <protection locked="0"/>
    </xf>
    <xf numFmtId="0" fontId="1" fillId="8" borderId="48" xfId="0" applyFont="1" applyFill="1" applyBorder="1" applyAlignment="1">
      <alignment horizontal="center" vertical="center"/>
    </xf>
    <xf numFmtId="0" fontId="1" fillId="8" borderId="49" xfId="0" applyFont="1" applyFill="1" applyBorder="1" applyAlignment="1">
      <alignment horizontal="center" vertical="center"/>
    </xf>
    <xf numFmtId="20" fontId="1" fillId="0" borderId="41" xfId="0" applyNumberFormat="1" applyFont="1" applyFill="1" applyBorder="1" applyAlignment="1" applyProtection="1">
      <alignment horizontal="center" vertical="center"/>
      <protection locked="0"/>
    </xf>
    <xf numFmtId="1" fontId="46" fillId="3" borderId="0" xfId="0" applyNumberFormat="1" applyFont="1" applyFill="1" applyBorder="1" applyAlignment="1" applyProtection="1">
      <alignment horizontal="left" vertical="center" wrapText="1" shrinkToFit="1"/>
    </xf>
    <xf numFmtId="0" fontId="46" fillId="3" borderId="0" xfId="0" applyFont="1" applyFill="1" applyBorder="1" applyAlignment="1" applyProtection="1">
      <alignment horizontal="left" vertical="center" wrapText="1" shrinkToFit="1"/>
    </xf>
    <xf numFmtId="0" fontId="46" fillId="3" borderId="0" xfId="0" applyFont="1" applyFill="1" applyBorder="1" applyAlignment="1">
      <alignment horizontal="center" vertical="center" wrapText="1"/>
    </xf>
    <xf numFmtId="0" fontId="46" fillId="3" borderId="0" xfId="0" applyFont="1" applyFill="1" applyBorder="1" applyAlignment="1">
      <alignment horizontal="center" vertical="center"/>
    </xf>
    <xf numFmtId="0" fontId="47" fillId="3" borderId="0" xfId="0" applyFont="1" applyFill="1" applyBorder="1" applyAlignment="1">
      <alignment horizontal="center" vertical="center"/>
    </xf>
    <xf numFmtId="0" fontId="23" fillId="9" borderId="30" xfId="0" applyFont="1" applyFill="1" applyBorder="1" applyAlignment="1">
      <alignment horizontal="center"/>
    </xf>
    <xf numFmtId="0" fontId="23" fillId="9" borderId="31" xfId="0" applyFont="1" applyFill="1" applyBorder="1" applyAlignment="1">
      <alignment horizontal="center"/>
    </xf>
    <xf numFmtId="0" fontId="27" fillId="9" borderId="28" xfId="0" applyFont="1" applyFill="1" applyBorder="1" applyAlignment="1" applyProtection="1">
      <alignment horizontal="center" vertical="center" wrapText="1"/>
    </xf>
    <xf numFmtId="0" fontId="27" fillId="9" borderId="47" xfId="0" applyFont="1" applyFill="1" applyBorder="1" applyAlignment="1" applyProtection="1">
      <alignment horizontal="center" vertical="center" wrapText="1"/>
    </xf>
    <xf numFmtId="0" fontId="27" fillId="9" borderId="29" xfId="0" applyFont="1" applyFill="1" applyBorder="1" applyAlignment="1" applyProtection="1">
      <alignment horizontal="center" vertical="center" wrapText="1"/>
    </xf>
    <xf numFmtId="0" fontId="27" fillId="9" borderId="28" xfId="0" applyFont="1" applyFill="1" applyBorder="1" applyAlignment="1" applyProtection="1">
      <alignment horizontal="left" vertical="center" wrapText="1"/>
      <protection locked="0"/>
    </xf>
    <xf numFmtId="0" fontId="27" fillId="9" borderId="47" xfId="0" applyFont="1" applyFill="1" applyBorder="1" applyAlignment="1" applyProtection="1">
      <alignment horizontal="left" vertical="center" wrapText="1"/>
      <protection locked="0"/>
    </xf>
    <xf numFmtId="0" fontId="27" fillId="9" borderId="29" xfId="0" applyFont="1" applyFill="1" applyBorder="1" applyAlignment="1" applyProtection="1">
      <alignment horizontal="left" vertical="center" wrapText="1"/>
      <protection locked="0"/>
    </xf>
    <xf numFmtId="0" fontId="1" fillId="9" borderId="48" xfId="0" applyFont="1" applyFill="1" applyBorder="1" applyAlignment="1">
      <alignment horizontal="center" vertical="center"/>
    </xf>
    <xf numFmtId="0" fontId="1" fillId="9" borderId="49" xfId="0" applyFont="1" applyFill="1" applyBorder="1" applyAlignment="1">
      <alignment horizontal="center" vertical="center"/>
    </xf>
    <xf numFmtId="1" fontId="1" fillId="9" borderId="48" xfId="0" applyNumberFormat="1" applyFont="1" applyFill="1" applyBorder="1" applyAlignment="1" applyProtection="1">
      <alignment horizontal="center" vertical="center"/>
      <protection locked="0"/>
    </xf>
    <xf numFmtId="1" fontId="1" fillId="9" borderId="32" xfId="0" applyNumberFormat="1" applyFont="1" applyFill="1" applyBorder="1" applyAlignment="1" applyProtection="1">
      <alignment horizontal="center" vertical="center"/>
      <protection locked="0"/>
    </xf>
    <xf numFmtId="1" fontId="1" fillId="9" borderId="49" xfId="0" applyNumberFormat="1" applyFont="1" applyFill="1" applyBorder="1" applyAlignment="1" applyProtection="1">
      <alignment horizontal="center" vertical="center"/>
      <protection locked="0"/>
    </xf>
    <xf numFmtId="1" fontId="1" fillId="9" borderId="50" xfId="0" applyNumberFormat="1" applyFont="1" applyFill="1" applyBorder="1" applyAlignment="1" applyProtection="1">
      <alignment horizontal="left" vertical="center" wrapText="1"/>
      <protection locked="0"/>
    </xf>
    <xf numFmtId="1" fontId="1" fillId="9" borderId="51" xfId="0" applyNumberFormat="1" applyFont="1" applyFill="1" applyBorder="1" applyAlignment="1" applyProtection="1">
      <alignment horizontal="left" vertical="center" wrapText="1"/>
      <protection locked="0"/>
    </xf>
    <xf numFmtId="1" fontId="1" fillId="9" borderId="68" xfId="0" applyNumberFormat="1" applyFont="1" applyFill="1" applyBorder="1" applyAlignment="1" applyProtection="1">
      <alignment horizontal="left" vertical="center" wrapText="1"/>
      <protection locked="0"/>
    </xf>
    <xf numFmtId="20" fontId="1" fillId="0" borderId="41" xfId="0" applyNumberFormat="1" applyFont="1" applyFill="1" applyBorder="1" applyAlignment="1" applyProtection="1">
      <alignment horizontal="center" vertical="center"/>
    </xf>
    <xf numFmtId="20" fontId="1" fillId="0" borderId="42" xfId="0" applyNumberFormat="1" applyFont="1" applyFill="1" applyBorder="1" applyAlignment="1" applyProtection="1">
      <alignment horizontal="center" vertical="center"/>
    </xf>
    <xf numFmtId="1" fontId="1" fillId="8" borderId="48" xfId="0" applyNumberFormat="1" applyFont="1" applyFill="1" applyBorder="1" applyAlignment="1" applyProtection="1">
      <alignment horizontal="center" vertical="center"/>
      <protection locked="0"/>
    </xf>
    <xf numFmtId="1" fontId="1" fillId="8" borderId="32" xfId="0" applyNumberFormat="1" applyFont="1" applyFill="1" applyBorder="1" applyAlignment="1" applyProtection="1">
      <alignment horizontal="center" vertical="center"/>
      <protection locked="0"/>
    </xf>
    <xf numFmtId="1" fontId="1" fillId="8" borderId="49" xfId="0" applyNumberFormat="1" applyFont="1" applyFill="1" applyBorder="1" applyAlignment="1" applyProtection="1">
      <alignment horizontal="center" vertical="center"/>
      <protection locked="0"/>
    </xf>
    <xf numFmtId="1" fontId="1" fillId="8" borderId="50" xfId="0" applyNumberFormat="1" applyFont="1" applyFill="1" applyBorder="1" applyAlignment="1" applyProtection="1">
      <alignment horizontal="left" vertical="center" wrapText="1"/>
      <protection locked="0"/>
    </xf>
    <xf numFmtId="1" fontId="1" fillId="8" borderId="51" xfId="0" applyNumberFormat="1" applyFont="1" applyFill="1" applyBorder="1" applyAlignment="1" applyProtection="1">
      <alignment horizontal="left" vertical="center" wrapText="1"/>
      <protection locked="0"/>
    </xf>
    <xf numFmtId="1" fontId="1" fillId="8" borderId="52" xfId="0" applyNumberFormat="1" applyFont="1" applyFill="1" applyBorder="1" applyAlignment="1" applyProtection="1">
      <alignment horizontal="left" vertical="center" wrapText="1"/>
      <protection locked="0"/>
    </xf>
    <xf numFmtId="0" fontId="25" fillId="6" borderId="44" xfId="0" applyFont="1" applyFill="1" applyBorder="1" applyAlignment="1">
      <alignment horizontal="center" vertical="center" textRotation="90"/>
    </xf>
    <xf numFmtId="0" fontId="25" fillId="6" borderId="41" xfId="0" applyFont="1" applyFill="1" applyBorder="1" applyAlignment="1">
      <alignment horizontal="center" vertical="center" textRotation="90"/>
    </xf>
    <xf numFmtId="0" fontId="25" fillId="6" borderId="63" xfId="0" applyFont="1" applyFill="1" applyBorder="1" applyAlignment="1">
      <alignment horizontal="center" vertical="center" textRotation="90"/>
    </xf>
    <xf numFmtId="0" fontId="25" fillId="6" borderId="65" xfId="0" applyFont="1" applyFill="1" applyBorder="1" applyAlignment="1">
      <alignment horizontal="center" vertical="center" textRotation="90"/>
    </xf>
    <xf numFmtId="0" fontId="25" fillId="6" borderId="0" xfId="0" applyFont="1" applyFill="1" applyBorder="1" applyAlignment="1">
      <alignment horizontal="center" vertical="center" textRotation="90"/>
    </xf>
    <xf numFmtId="0" fontId="25" fillId="6" borderId="64" xfId="0" applyFont="1" applyFill="1" applyBorder="1" applyAlignment="1">
      <alignment horizontal="center" vertical="center" textRotation="90"/>
    </xf>
    <xf numFmtId="0" fontId="25" fillId="6" borderId="66" xfId="0" applyFont="1" applyFill="1" applyBorder="1" applyAlignment="1">
      <alignment horizontal="center" vertical="center" textRotation="90"/>
    </xf>
    <xf numFmtId="0" fontId="25" fillId="6" borderId="43" xfId="0" applyFont="1" applyFill="1" applyBorder="1" applyAlignment="1">
      <alignment horizontal="center" vertical="center" textRotation="90"/>
    </xf>
    <xf numFmtId="0" fontId="25" fillId="6" borderId="67" xfId="0" applyFont="1" applyFill="1" applyBorder="1" applyAlignment="1">
      <alignment horizontal="center" vertical="center" textRotation="90"/>
    </xf>
    <xf numFmtId="0" fontId="25" fillId="10" borderId="44" xfId="0" applyFont="1" applyFill="1" applyBorder="1" applyAlignment="1">
      <alignment horizontal="center" vertical="center" textRotation="90"/>
    </xf>
    <xf numFmtId="0" fontId="25" fillId="10" borderId="41" xfId="0" applyFont="1" applyFill="1" applyBorder="1" applyAlignment="1">
      <alignment horizontal="center" vertical="center" textRotation="90"/>
    </xf>
    <xf numFmtId="0" fontId="25" fillId="10" borderId="63" xfId="0" applyFont="1" applyFill="1" applyBorder="1" applyAlignment="1">
      <alignment horizontal="center" vertical="center" textRotation="90"/>
    </xf>
    <xf numFmtId="0" fontId="25" fillId="10" borderId="65" xfId="0" applyFont="1" applyFill="1" applyBorder="1" applyAlignment="1">
      <alignment horizontal="center" vertical="center" textRotation="90"/>
    </xf>
    <xf numFmtId="0" fontId="25" fillId="10" borderId="0" xfId="0" applyFont="1" applyFill="1" applyBorder="1" applyAlignment="1">
      <alignment horizontal="center" vertical="center" textRotation="90"/>
    </xf>
    <xf numFmtId="0" fontId="25" fillId="10" borderId="64" xfId="0" applyFont="1" applyFill="1" applyBorder="1" applyAlignment="1">
      <alignment horizontal="center" vertical="center" textRotation="90"/>
    </xf>
    <xf numFmtId="0" fontId="25" fillId="10" borderId="66" xfId="0" applyFont="1" applyFill="1" applyBorder="1" applyAlignment="1">
      <alignment horizontal="center" vertical="center" textRotation="90"/>
    </xf>
    <xf numFmtId="0" fontId="25" fillId="10" borderId="43" xfId="0" applyFont="1" applyFill="1" applyBorder="1" applyAlignment="1">
      <alignment horizontal="center" vertical="center" textRotation="90"/>
    </xf>
    <xf numFmtId="0" fontId="25" fillId="10" borderId="67" xfId="0" applyFont="1" applyFill="1" applyBorder="1" applyAlignment="1">
      <alignment horizontal="center" vertical="center" textRotation="90"/>
    </xf>
    <xf numFmtId="0" fontId="25" fillId="11" borderId="44" xfId="0" applyFont="1" applyFill="1" applyBorder="1" applyAlignment="1">
      <alignment horizontal="center" vertical="center" textRotation="90"/>
    </xf>
    <xf numFmtId="0" fontId="25" fillId="11" borderId="41" xfId="0" applyFont="1" applyFill="1" applyBorder="1" applyAlignment="1">
      <alignment horizontal="center" vertical="center" textRotation="90"/>
    </xf>
    <xf numFmtId="0" fontId="25" fillId="11" borderId="63" xfId="0" applyFont="1" applyFill="1" applyBorder="1" applyAlignment="1">
      <alignment horizontal="center" vertical="center" textRotation="90"/>
    </xf>
    <xf numFmtId="0" fontId="25" fillId="11" borderId="65" xfId="0" applyFont="1" applyFill="1" applyBorder="1" applyAlignment="1">
      <alignment horizontal="center" vertical="center" textRotation="90"/>
    </xf>
    <xf numFmtId="0" fontId="25" fillId="11" borderId="0" xfId="0" applyFont="1" applyFill="1" applyBorder="1" applyAlignment="1">
      <alignment horizontal="center" vertical="center" textRotation="90"/>
    </xf>
    <xf numFmtId="0" fontId="25" fillId="11" borderId="64" xfId="0" applyFont="1" applyFill="1" applyBorder="1" applyAlignment="1">
      <alignment horizontal="center" vertical="center" textRotation="90"/>
    </xf>
    <xf numFmtId="0" fontId="25" fillId="11" borderId="66" xfId="0" applyFont="1" applyFill="1" applyBorder="1" applyAlignment="1">
      <alignment horizontal="center" vertical="center" textRotation="90"/>
    </xf>
    <xf numFmtId="0" fontId="25" fillId="11" borderId="43" xfId="0" applyFont="1" applyFill="1" applyBorder="1" applyAlignment="1">
      <alignment horizontal="center" vertical="center" textRotation="90"/>
    </xf>
    <xf numFmtId="0" fontId="25" fillId="11" borderId="67" xfId="0" applyFont="1" applyFill="1" applyBorder="1" applyAlignment="1">
      <alignment horizontal="center" vertical="center" textRotation="90"/>
    </xf>
    <xf numFmtId="0" fontId="32" fillId="2" borderId="72" xfId="0" applyFont="1" applyFill="1" applyBorder="1" applyAlignment="1" applyProtection="1">
      <alignment horizontal="center" vertical="center" shrinkToFit="1"/>
      <protection hidden="1"/>
    </xf>
    <xf numFmtId="0" fontId="32" fillId="2" borderId="73" xfId="0" applyFont="1" applyFill="1" applyBorder="1" applyAlignment="1" applyProtection="1">
      <alignment horizontal="center" vertical="center" shrinkToFit="1"/>
      <protection hidden="1"/>
    </xf>
    <xf numFmtId="0" fontId="32" fillId="2" borderId="74" xfId="0" applyFont="1" applyFill="1" applyBorder="1" applyAlignment="1" applyProtection="1">
      <alignment horizontal="center" vertical="center" shrinkToFit="1"/>
      <protection hidden="1"/>
    </xf>
    <xf numFmtId="0" fontId="30" fillId="15" borderId="72" xfId="0" applyFont="1" applyFill="1" applyBorder="1" applyAlignment="1" applyProtection="1">
      <alignment horizontal="left" vertical="center" wrapText="1" shrinkToFit="1"/>
      <protection hidden="1"/>
    </xf>
    <xf numFmtId="0" fontId="30" fillId="15" borderId="73" xfId="0" applyFont="1" applyFill="1" applyBorder="1" applyAlignment="1" applyProtection="1">
      <alignment horizontal="left" vertical="center" wrapText="1" shrinkToFit="1"/>
      <protection hidden="1"/>
    </xf>
    <xf numFmtId="0" fontId="30" fillId="15" borderId="74" xfId="0" applyFont="1" applyFill="1" applyBorder="1" applyAlignment="1" applyProtection="1">
      <alignment horizontal="left" vertical="center" wrapText="1" shrinkToFit="1"/>
      <protection hidden="1"/>
    </xf>
    <xf numFmtId="0" fontId="31" fillId="13" borderId="72" xfId="0" applyFont="1" applyFill="1" applyBorder="1" applyAlignment="1" applyProtection="1">
      <alignment horizontal="left" vertical="center" wrapText="1" shrinkToFit="1"/>
      <protection hidden="1"/>
    </xf>
    <xf numFmtId="0" fontId="31" fillId="13" borderId="73" xfId="0" applyFont="1" applyFill="1" applyBorder="1" applyAlignment="1" applyProtection="1">
      <alignment horizontal="left" vertical="center" wrapText="1" shrinkToFit="1"/>
      <protection hidden="1"/>
    </xf>
    <xf numFmtId="0" fontId="31" fillId="13" borderId="74" xfId="0" applyFont="1" applyFill="1" applyBorder="1" applyAlignment="1" applyProtection="1">
      <alignment horizontal="left" vertical="center" wrapText="1" shrinkToFit="1"/>
      <protection hidden="1"/>
    </xf>
    <xf numFmtId="0" fontId="29" fillId="12" borderId="44" xfId="0" applyFont="1" applyFill="1" applyBorder="1" applyAlignment="1">
      <alignment horizontal="center" vertical="center" textRotation="90"/>
    </xf>
    <xf numFmtId="0" fontId="29" fillId="12" borderId="41" xfId="0" applyFont="1" applyFill="1" applyBorder="1" applyAlignment="1">
      <alignment horizontal="center" vertical="center" textRotation="90"/>
    </xf>
    <xf numFmtId="0" fontId="29" fillId="12" borderId="63" xfId="0" applyFont="1" applyFill="1" applyBorder="1" applyAlignment="1">
      <alignment horizontal="center" vertical="center" textRotation="90"/>
    </xf>
    <xf numFmtId="0" fontId="29" fillId="12" borderId="65" xfId="0" applyFont="1" applyFill="1" applyBorder="1" applyAlignment="1">
      <alignment horizontal="center" vertical="center" textRotation="90"/>
    </xf>
    <xf numFmtId="0" fontId="29" fillId="12" borderId="0" xfId="0" applyFont="1" applyFill="1" applyBorder="1" applyAlignment="1">
      <alignment horizontal="center" vertical="center" textRotation="90"/>
    </xf>
    <xf numFmtId="0" fontId="29" fillId="12" borderId="64" xfId="0" applyFont="1" applyFill="1" applyBorder="1" applyAlignment="1">
      <alignment horizontal="center" vertical="center" textRotation="90"/>
    </xf>
    <xf numFmtId="0" fontId="29" fillId="12" borderId="66" xfId="0" applyFont="1" applyFill="1" applyBorder="1" applyAlignment="1">
      <alignment horizontal="center" vertical="center" textRotation="90"/>
    </xf>
    <xf numFmtId="0" fontId="29" fillId="12" borderId="43" xfId="0" applyFont="1" applyFill="1" applyBorder="1" applyAlignment="1">
      <alignment horizontal="center" vertical="center" textRotation="90"/>
    </xf>
    <xf numFmtId="0" fontId="29" fillId="12" borderId="67" xfId="0" applyFont="1" applyFill="1" applyBorder="1" applyAlignment="1">
      <alignment horizontal="center" vertical="center" textRotation="90"/>
    </xf>
    <xf numFmtId="0" fontId="32" fillId="2" borderId="75" xfId="0" applyFont="1" applyFill="1" applyBorder="1" applyAlignment="1" applyProtection="1">
      <alignment horizontal="center" vertical="center" shrinkToFit="1"/>
      <protection hidden="1"/>
    </xf>
    <xf numFmtId="0" fontId="32" fillId="2" borderId="0" xfId="0" applyFont="1" applyFill="1" applyBorder="1" applyAlignment="1" applyProtection="1">
      <alignment horizontal="center" vertical="center" shrinkToFit="1"/>
      <protection hidden="1"/>
    </xf>
    <xf numFmtId="0" fontId="32" fillId="2" borderId="76" xfId="0" applyFont="1" applyFill="1" applyBorder="1" applyAlignment="1" applyProtection="1">
      <alignment horizontal="center" vertical="center" shrinkToFit="1"/>
      <protection hidden="1"/>
    </xf>
    <xf numFmtId="0" fontId="30" fillId="15" borderId="75" xfId="0" applyFont="1" applyFill="1" applyBorder="1" applyAlignment="1" applyProtection="1">
      <alignment horizontal="left" vertical="center" wrapText="1" shrinkToFit="1"/>
      <protection hidden="1"/>
    </xf>
    <xf numFmtId="0" fontId="30" fillId="15" borderId="0" xfId="0" applyFont="1" applyFill="1" applyBorder="1" applyAlignment="1" applyProtection="1">
      <alignment horizontal="left" vertical="center" wrapText="1" shrinkToFit="1"/>
      <protection hidden="1"/>
    </xf>
    <xf numFmtId="0" fontId="30" fillId="15" borderId="76" xfId="0" applyFont="1" applyFill="1" applyBorder="1" applyAlignment="1" applyProtection="1">
      <alignment horizontal="left" vertical="center" wrapText="1" shrinkToFit="1"/>
      <protection hidden="1"/>
    </xf>
    <xf numFmtId="0" fontId="31" fillId="13" borderId="75" xfId="0" applyFont="1" applyFill="1" applyBorder="1" applyAlignment="1" applyProtection="1">
      <alignment horizontal="left" vertical="center" wrapText="1" shrinkToFit="1"/>
      <protection hidden="1"/>
    </xf>
    <xf numFmtId="0" fontId="31" fillId="13" borderId="0" xfId="0" applyFont="1" applyFill="1" applyBorder="1" applyAlignment="1" applyProtection="1">
      <alignment horizontal="left" vertical="center" wrapText="1" shrinkToFit="1"/>
      <protection hidden="1"/>
    </xf>
    <xf numFmtId="0" fontId="31" fillId="13" borderId="76" xfId="0" applyFont="1" applyFill="1" applyBorder="1" applyAlignment="1" applyProtection="1">
      <alignment horizontal="left" vertical="center" wrapText="1" shrinkToFit="1"/>
      <protection hidden="1"/>
    </xf>
    <xf numFmtId="0" fontId="2" fillId="2" borderId="0" xfId="0" applyFont="1" applyFill="1" applyAlignment="1">
      <alignment horizontal="center" vertical="center"/>
    </xf>
    <xf numFmtId="0" fontId="32" fillId="2" borderId="77" xfId="0" applyFont="1" applyFill="1" applyBorder="1" applyAlignment="1" applyProtection="1">
      <alignment horizontal="center" vertical="center" shrinkToFit="1"/>
      <protection hidden="1"/>
    </xf>
    <xf numFmtId="0" fontId="32" fillId="2" borderId="78" xfId="0" applyFont="1" applyFill="1" applyBorder="1" applyAlignment="1" applyProtection="1">
      <alignment horizontal="center" vertical="center" shrinkToFit="1"/>
      <protection hidden="1"/>
    </xf>
    <xf numFmtId="0" fontId="32" fillId="2" borderId="79" xfId="0" applyFont="1" applyFill="1" applyBorder="1" applyAlignment="1" applyProtection="1">
      <alignment horizontal="center" vertical="center" shrinkToFit="1"/>
      <protection hidden="1"/>
    </xf>
    <xf numFmtId="0" fontId="30" fillId="15" borderId="77" xfId="0" applyFont="1" applyFill="1" applyBorder="1" applyAlignment="1" applyProtection="1">
      <alignment horizontal="left" vertical="center" wrapText="1" shrinkToFit="1"/>
      <protection hidden="1"/>
    </xf>
    <xf numFmtId="0" fontId="30" fillId="15" borderId="78" xfId="0" applyFont="1" applyFill="1" applyBorder="1" applyAlignment="1" applyProtection="1">
      <alignment horizontal="left" vertical="center" wrapText="1" shrinkToFit="1"/>
      <protection hidden="1"/>
    </xf>
    <xf numFmtId="0" fontId="30" fillId="15" borderId="79" xfId="0" applyFont="1" applyFill="1" applyBorder="1" applyAlignment="1" applyProtection="1">
      <alignment horizontal="left" vertical="center" wrapText="1" shrinkToFit="1"/>
      <protection hidden="1"/>
    </xf>
    <xf numFmtId="0" fontId="31" fillId="13" borderId="77" xfId="0" applyFont="1" applyFill="1" applyBorder="1" applyAlignment="1" applyProtection="1">
      <alignment horizontal="left" vertical="center" wrapText="1" shrinkToFit="1"/>
      <protection hidden="1"/>
    </xf>
    <xf numFmtId="0" fontId="31" fillId="13" borderId="78" xfId="0" applyFont="1" applyFill="1" applyBorder="1" applyAlignment="1" applyProtection="1">
      <alignment horizontal="left" vertical="center" wrapText="1" shrinkToFit="1"/>
      <protection hidden="1"/>
    </xf>
    <xf numFmtId="0" fontId="31" fillId="13" borderId="79" xfId="0" applyFont="1" applyFill="1" applyBorder="1" applyAlignment="1" applyProtection="1">
      <alignment horizontal="left" vertical="center" wrapText="1" shrinkToFit="1"/>
      <protection hidden="1"/>
    </xf>
    <xf numFmtId="0" fontId="30" fillId="14" borderId="72" xfId="0" applyFont="1" applyFill="1" applyBorder="1" applyAlignment="1" applyProtection="1">
      <alignment horizontal="left" vertical="center" wrapText="1" shrinkToFit="1"/>
      <protection hidden="1"/>
    </xf>
    <xf numFmtId="0" fontId="30" fillId="14" borderId="73" xfId="0" applyFont="1" applyFill="1" applyBorder="1" applyAlignment="1" applyProtection="1">
      <alignment horizontal="left" vertical="center" wrapText="1" shrinkToFit="1"/>
      <protection hidden="1"/>
    </xf>
    <xf numFmtId="0" fontId="30" fillId="14" borderId="74" xfId="0" applyFont="1" applyFill="1" applyBorder="1" applyAlignment="1" applyProtection="1">
      <alignment horizontal="left" vertical="center" wrapText="1" shrinkToFit="1"/>
      <protection hidden="1"/>
    </xf>
    <xf numFmtId="0" fontId="30" fillId="16" borderId="72" xfId="0" applyFont="1" applyFill="1" applyBorder="1" applyAlignment="1" applyProtection="1">
      <alignment horizontal="left" vertical="center" wrapText="1" shrinkToFit="1"/>
      <protection hidden="1"/>
    </xf>
    <xf numFmtId="0" fontId="30" fillId="16" borderId="73" xfId="0" applyFont="1" applyFill="1" applyBorder="1" applyAlignment="1" applyProtection="1">
      <alignment horizontal="left" vertical="center" wrapText="1" shrinkToFit="1"/>
      <protection hidden="1"/>
    </xf>
    <xf numFmtId="0" fontId="30" fillId="16" borderId="74" xfId="0" applyFont="1" applyFill="1" applyBorder="1" applyAlignment="1" applyProtection="1">
      <alignment horizontal="left" vertical="center" wrapText="1" shrinkToFit="1"/>
      <protection hidden="1"/>
    </xf>
    <xf numFmtId="0" fontId="30" fillId="14" borderId="75" xfId="0" applyFont="1" applyFill="1" applyBorder="1" applyAlignment="1" applyProtection="1">
      <alignment horizontal="left" vertical="center" wrapText="1" shrinkToFit="1"/>
      <protection hidden="1"/>
    </xf>
    <xf numFmtId="0" fontId="30" fillId="14" borderId="0" xfId="0" applyFont="1" applyFill="1" applyBorder="1" applyAlignment="1" applyProtection="1">
      <alignment horizontal="left" vertical="center" wrapText="1" shrinkToFit="1"/>
      <protection hidden="1"/>
    </xf>
    <xf numFmtId="0" fontId="30" fillId="14" borderId="76" xfId="0" applyFont="1" applyFill="1" applyBorder="1" applyAlignment="1" applyProtection="1">
      <alignment horizontal="left" vertical="center" wrapText="1" shrinkToFit="1"/>
      <protection hidden="1"/>
    </xf>
    <xf numFmtId="0" fontId="30" fillId="16" borderId="75" xfId="0" applyFont="1" applyFill="1" applyBorder="1" applyAlignment="1" applyProtection="1">
      <alignment horizontal="left" vertical="center" wrapText="1" shrinkToFit="1"/>
      <protection hidden="1"/>
    </xf>
    <xf numFmtId="0" fontId="30" fillId="16" borderId="0" xfId="0" applyFont="1" applyFill="1" applyBorder="1" applyAlignment="1" applyProtection="1">
      <alignment horizontal="left" vertical="center" wrapText="1" shrinkToFit="1"/>
      <protection hidden="1"/>
    </xf>
    <xf numFmtId="0" fontId="30" fillId="16" borderId="76" xfId="0" applyFont="1" applyFill="1" applyBorder="1" applyAlignment="1" applyProtection="1">
      <alignment horizontal="left" vertical="center" wrapText="1" shrinkToFit="1"/>
      <protection hidden="1"/>
    </xf>
    <xf numFmtId="0" fontId="30" fillId="14" borderId="77" xfId="0" applyFont="1" applyFill="1" applyBorder="1" applyAlignment="1" applyProtection="1">
      <alignment horizontal="left" vertical="center" wrapText="1" shrinkToFit="1"/>
      <protection hidden="1"/>
    </xf>
    <xf numFmtId="0" fontId="30" fillId="14" borderId="78" xfId="0" applyFont="1" applyFill="1" applyBorder="1" applyAlignment="1" applyProtection="1">
      <alignment horizontal="left" vertical="center" wrapText="1" shrinkToFit="1"/>
      <protection hidden="1"/>
    </xf>
    <xf numFmtId="0" fontId="30" fillId="14" borderId="79" xfId="0" applyFont="1" applyFill="1" applyBorder="1" applyAlignment="1" applyProtection="1">
      <alignment horizontal="left" vertical="center" wrapText="1" shrinkToFit="1"/>
      <protection hidden="1"/>
    </xf>
    <xf numFmtId="0" fontId="30" fillId="16" borderId="77" xfId="0" applyFont="1" applyFill="1" applyBorder="1" applyAlignment="1" applyProtection="1">
      <alignment horizontal="left" vertical="center" wrapText="1" shrinkToFit="1"/>
      <protection hidden="1"/>
    </xf>
    <xf numFmtId="0" fontId="30" fillId="16" borderId="78" xfId="0" applyFont="1" applyFill="1" applyBorder="1" applyAlignment="1" applyProtection="1">
      <alignment horizontal="left" vertical="center" wrapText="1" shrinkToFit="1"/>
      <protection hidden="1"/>
    </xf>
    <xf numFmtId="0" fontId="30" fillId="16" borderId="79" xfId="0" applyFont="1" applyFill="1" applyBorder="1" applyAlignment="1" applyProtection="1">
      <alignment horizontal="left" vertical="center" wrapText="1" shrinkToFit="1"/>
      <protection hidden="1"/>
    </xf>
    <xf numFmtId="0" fontId="33" fillId="2" borderId="0" xfId="0" applyFont="1" applyFill="1" applyBorder="1" applyAlignment="1">
      <alignment horizontal="center" vertical="center" wrapText="1"/>
    </xf>
    <xf numFmtId="0" fontId="33" fillId="2" borderId="103" xfId="0" applyFont="1" applyFill="1" applyBorder="1" applyAlignment="1">
      <alignment horizontal="center" vertical="center" wrapText="1"/>
    </xf>
    <xf numFmtId="171" fontId="28" fillId="2" borderId="81" xfId="0" applyNumberFormat="1" applyFont="1" applyFill="1" applyBorder="1" applyAlignment="1">
      <alignment horizontal="center" vertical="center" wrapText="1"/>
    </xf>
    <xf numFmtId="171" fontId="28" fillId="2" borderId="95" xfId="0" applyNumberFormat="1" applyFont="1" applyFill="1" applyBorder="1" applyAlignment="1">
      <alignment horizontal="center" vertical="center" wrapText="1"/>
    </xf>
    <xf numFmtId="171" fontId="28" fillId="2" borderId="37" xfId="0" applyNumberFormat="1" applyFont="1" applyFill="1" applyBorder="1" applyAlignment="1">
      <alignment horizontal="center" vertical="center" wrapText="1"/>
    </xf>
    <xf numFmtId="171" fontId="28" fillId="2" borderId="96" xfId="0" applyNumberFormat="1" applyFont="1" applyFill="1" applyBorder="1" applyAlignment="1">
      <alignment horizontal="center" vertical="center" wrapText="1"/>
    </xf>
    <xf numFmtId="171" fontId="28" fillId="2" borderId="38" xfId="0" applyNumberFormat="1" applyFont="1" applyFill="1" applyBorder="1" applyAlignment="1">
      <alignment horizontal="center" vertical="center" wrapText="1"/>
    </xf>
    <xf numFmtId="171" fontId="28" fillId="2" borderId="34" xfId="0" applyNumberFormat="1" applyFont="1" applyFill="1" applyBorder="1" applyAlignment="1">
      <alignment horizontal="center" vertical="center" wrapText="1"/>
    </xf>
    <xf numFmtId="171" fontId="28" fillId="2" borderId="36" xfId="0" applyNumberFormat="1" applyFont="1" applyFill="1" applyBorder="1" applyAlignment="1">
      <alignment horizontal="center" vertical="center" wrapText="1"/>
    </xf>
    <xf numFmtId="171" fontId="28" fillId="2" borderId="33" xfId="0" applyNumberFormat="1" applyFont="1" applyFill="1" applyBorder="1" applyAlignment="1">
      <alignment horizontal="center" vertical="center" wrapText="1"/>
    </xf>
    <xf numFmtId="171" fontId="28" fillId="2" borderId="35" xfId="0" applyNumberFormat="1" applyFont="1" applyFill="1" applyBorder="1" applyAlignment="1">
      <alignment horizontal="center" vertical="center" wrapText="1"/>
    </xf>
    <xf numFmtId="0" fontId="34" fillId="0" borderId="0" xfId="0" applyFont="1" applyFill="1" applyAlignment="1">
      <alignment horizontal="center" vertical="center" wrapText="1"/>
    </xf>
    <xf numFmtId="0" fontId="34" fillId="0" borderId="102" xfId="0" applyFont="1" applyFill="1" applyBorder="1" applyAlignment="1">
      <alignment horizontal="center" vertical="center" wrapText="1"/>
    </xf>
    <xf numFmtId="170" fontId="26" fillId="3" borderId="85" xfId="0" applyNumberFormat="1" applyFont="1" applyFill="1" applyBorder="1" applyAlignment="1">
      <alignment horizontal="center" vertical="center"/>
    </xf>
    <xf numFmtId="170" fontId="26" fillId="3" borderId="39" xfId="0" applyNumberFormat="1" applyFont="1" applyFill="1" applyBorder="1" applyAlignment="1">
      <alignment horizontal="center" vertical="center"/>
    </xf>
    <xf numFmtId="170" fontId="26" fillId="3" borderId="87" xfId="0" applyNumberFormat="1" applyFont="1" applyFill="1" applyBorder="1" applyAlignment="1">
      <alignment horizontal="center" vertical="center"/>
    </xf>
    <xf numFmtId="170" fontId="26" fillId="3" borderId="40" xfId="0" applyNumberFormat="1" applyFont="1" applyFill="1" applyBorder="1" applyAlignment="1">
      <alignment horizontal="center" vertical="center"/>
    </xf>
    <xf numFmtId="170" fontId="26" fillId="3" borderId="86" xfId="0" applyNumberFormat="1" applyFont="1" applyFill="1" applyBorder="1" applyAlignment="1">
      <alignment horizontal="center" vertical="center"/>
    </xf>
    <xf numFmtId="170" fontId="26" fillId="3" borderId="88" xfId="0" applyNumberFormat="1" applyFont="1" applyFill="1" applyBorder="1" applyAlignment="1">
      <alignment horizontal="center" vertical="center"/>
    </xf>
    <xf numFmtId="0" fontId="24" fillId="3" borderId="40" xfId="0" applyFont="1" applyFill="1" applyBorder="1" applyAlignment="1">
      <alignment horizontal="center" vertical="center"/>
    </xf>
    <xf numFmtId="0" fontId="24" fillId="3" borderId="98" xfId="0" applyFont="1" applyFill="1" applyBorder="1" applyAlignment="1">
      <alignment horizontal="center" vertical="center"/>
    </xf>
    <xf numFmtId="0" fontId="24" fillId="3" borderId="88" xfId="0" applyFont="1" applyFill="1" applyBorder="1" applyAlignment="1">
      <alignment horizontal="center" vertical="center"/>
    </xf>
    <xf numFmtId="0" fontId="24" fillId="3" borderId="99" xfId="0" applyFont="1" applyFill="1" applyBorder="1" applyAlignment="1">
      <alignment horizontal="center" vertical="center"/>
    </xf>
    <xf numFmtId="0" fontId="24" fillId="3" borderId="87" xfId="0" applyFont="1" applyFill="1" applyBorder="1" applyAlignment="1">
      <alignment horizontal="center" vertical="center"/>
    </xf>
    <xf numFmtId="0" fontId="24" fillId="3" borderId="97" xfId="0" applyFont="1" applyFill="1" applyBorder="1" applyAlignment="1">
      <alignment horizontal="center" vertical="center"/>
    </xf>
    <xf numFmtId="0" fontId="24" fillId="3" borderId="87" xfId="0" applyNumberFormat="1" applyFont="1" applyFill="1" applyBorder="1" applyAlignment="1">
      <alignment horizontal="center" vertical="center"/>
    </xf>
    <xf numFmtId="0" fontId="24" fillId="3" borderId="40" xfId="0" applyNumberFormat="1" applyFont="1" applyFill="1" applyBorder="1" applyAlignment="1">
      <alignment horizontal="center" vertical="center"/>
    </xf>
    <xf numFmtId="0" fontId="24" fillId="3" borderId="97" xfId="0" applyNumberFormat="1" applyFont="1" applyFill="1" applyBorder="1" applyAlignment="1">
      <alignment horizontal="center" vertical="center"/>
    </xf>
    <xf numFmtId="0" fontId="24" fillId="3" borderId="98" xfId="0" applyNumberFormat="1" applyFont="1" applyFill="1" applyBorder="1" applyAlignment="1">
      <alignment horizontal="center" vertical="center"/>
    </xf>
    <xf numFmtId="172" fontId="1" fillId="0" borderId="101" xfId="0" applyNumberFormat="1" applyFont="1" applyFill="1" applyBorder="1" applyAlignment="1">
      <alignment horizontal="center"/>
    </xf>
    <xf numFmtId="172" fontId="1" fillId="0" borderId="100" xfId="0" applyNumberFormat="1" applyFont="1" applyFill="1" applyBorder="1" applyAlignment="1">
      <alignment horizontal="center"/>
    </xf>
    <xf numFmtId="172" fontId="1" fillId="0" borderId="35" xfId="0" applyNumberFormat="1" applyFont="1" applyFill="1" applyBorder="1" applyAlignment="1">
      <alignment horizontal="center"/>
    </xf>
    <xf numFmtId="172" fontId="1" fillId="0" borderId="36" xfId="0" applyNumberFormat="1" applyFont="1" applyFill="1" applyBorder="1" applyAlignment="1">
      <alignment horizontal="center"/>
    </xf>
    <xf numFmtId="172" fontId="1" fillId="0" borderId="82" xfId="0" applyNumberFormat="1" applyFont="1" applyFill="1" applyBorder="1" applyAlignment="1">
      <alignment horizontal="center"/>
    </xf>
    <xf numFmtId="172" fontId="1" fillId="0" borderId="84" xfId="0" applyNumberFormat="1" applyFont="1" applyFill="1" applyBorder="1" applyAlignment="1">
      <alignment horizontal="center"/>
    </xf>
    <xf numFmtId="172" fontId="1" fillId="0" borderId="80" xfId="0" applyNumberFormat="1" applyFont="1" applyFill="1" applyBorder="1" applyAlignment="1">
      <alignment horizontal="center"/>
    </xf>
    <xf numFmtId="0" fontId="1" fillId="0" borderId="100" xfId="0" applyFont="1" applyFill="1" applyBorder="1" applyAlignment="1">
      <alignment horizontal="center"/>
    </xf>
    <xf numFmtId="0" fontId="1" fillId="0" borderId="83" xfId="0" applyFont="1" applyFill="1" applyBorder="1" applyAlignment="1">
      <alignment horizontal="center"/>
    </xf>
    <xf numFmtId="0" fontId="1" fillId="0" borderId="36" xfId="0" applyFont="1" applyFill="1" applyBorder="1" applyAlignment="1">
      <alignment horizontal="center"/>
    </xf>
    <xf numFmtId="0" fontId="1" fillId="0" borderId="35" xfId="0" applyFont="1" applyFill="1" applyBorder="1" applyAlignment="1">
      <alignment horizontal="center"/>
    </xf>
    <xf numFmtId="20" fontId="2" fillId="2" borderId="0" xfId="0" applyNumberFormat="1" applyFont="1" applyFill="1" applyAlignment="1">
      <alignment horizontal="center" vertical="center"/>
    </xf>
    <xf numFmtId="0" fontId="2" fillId="2" borderId="102" xfId="0" applyFont="1" applyFill="1" applyBorder="1" applyAlignment="1">
      <alignment horizontal="center" vertical="center"/>
    </xf>
    <xf numFmtId="172" fontId="1" fillId="0" borderId="83" xfId="0" applyNumberFormat="1" applyFont="1" applyFill="1" applyBorder="1" applyAlignment="1">
      <alignment horizontal="center"/>
    </xf>
    <xf numFmtId="0" fontId="1" fillId="0" borderId="82" xfId="0" applyFont="1" applyFill="1" applyBorder="1" applyAlignment="1">
      <alignment horizontal="center"/>
    </xf>
    <xf numFmtId="0" fontId="1" fillId="0" borderId="84" xfId="0" applyFont="1" applyFill="1" applyBorder="1" applyAlignment="1">
      <alignment horizontal="center"/>
    </xf>
    <xf numFmtId="172" fontId="1" fillId="0" borderId="89" xfId="0" applyNumberFormat="1" applyFont="1" applyFill="1" applyBorder="1" applyAlignment="1">
      <alignment horizontal="center"/>
    </xf>
    <xf numFmtId="172" fontId="1" fillId="0" borderId="34" xfId="0" applyNumberFormat="1" applyFont="1" applyFill="1" applyBorder="1" applyAlignment="1">
      <alignment horizontal="center"/>
    </xf>
    <xf numFmtId="172" fontId="1" fillId="0" borderId="33" xfId="0" applyNumberFormat="1" applyFont="1" applyFill="1" applyBorder="1" applyAlignment="1">
      <alignment horizontal="center"/>
    </xf>
    <xf numFmtId="0" fontId="1" fillId="0" borderId="90" xfId="0" applyFont="1" applyFill="1" applyBorder="1" applyAlignment="1">
      <alignment horizontal="center"/>
    </xf>
    <xf numFmtId="0" fontId="1" fillId="0" borderId="34" xfId="0" applyFont="1" applyFill="1" applyBorder="1" applyAlignment="1">
      <alignment horizontal="center"/>
    </xf>
    <xf numFmtId="172" fontId="1" fillId="0" borderId="90" xfId="0" applyNumberFormat="1" applyFont="1" applyFill="1" applyBorder="1" applyAlignment="1">
      <alignment horizontal="center"/>
    </xf>
    <xf numFmtId="172" fontId="1" fillId="0" borderId="38" xfId="0" applyNumberFormat="1" applyFont="1" applyFill="1" applyBorder="1" applyAlignment="1">
      <alignment horizontal="center"/>
    </xf>
    <xf numFmtId="172" fontId="1" fillId="0" borderId="37" xfId="0" applyNumberFormat="1" applyFont="1" applyFill="1" applyBorder="1" applyAlignment="1">
      <alignment horizontal="center"/>
    </xf>
    <xf numFmtId="0" fontId="1" fillId="0" borderId="37" xfId="0" applyFont="1" applyFill="1" applyBorder="1" applyAlignment="1">
      <alignment horizontal="center"/>
    </xf>
    <xf numFmtId="172" fontId="1" fillId="0" borderId="93" xfId="0" applyNumberFormat="1" applyFont="1" applyFill="1" applyBorder="1" applyAlignment="1">
      <alignment horizontal="center"/>
    </xf>
    <xf numFmtId="172" fontId="1" fillId="0" borderId="92" xfId="0" applyNumberFormat="1" applyFont="1" applyFill="1" applyBorder="1" applyAlignment="1">
      <alignment horizontal="center"/>
    </xf>
    <xf numFmtId="172" fontId="1" fillId="0" borderId="94" xfId="0" applyNumberFormat="1" applyFont="1" applyFill="1" applyBorder="1" applyAlignment="1">
      <alignment horizontal="center"/>
    </xf>
    <xf numFmtId="0" fontId="1" fillId="0" borderId="91" xfId="0" applyFont="1" applyFill="1" applyBorder="1" applyAlignment="1">
      <alignment horizontal="center"/>
    </xf>
    <xf numFmtId="0" fontId="1" fillId="0" borderId="92" xfId="0" applyFont="1" applyFill="1" applyBorder="1" applyAlignment="1">
      <alignment horizontal="center"/>
    </xf>
    <xf numFmtId="0" fontId="1" fillId="0" borderId="8" xfId="0" applyFont="1" applyFill="1" applyBorder="1" applyAlignment="1">
      <alignment horizontal="center"/>
    </xf>
    <xf numFmtId="172" fontId="1" fillId="0" borderId="91" xfId="0" applyNumberFormat="1" applyFont="1" applyFill="1" applyBorder="1" applyAlignment="1">
      <alignment horizontal="center"/>
    </xf>
    <xf numFmtId="0" fontId="1" fillId="0" borderId="94" xfId="0" applyFont="1" applyFill="1" applyBorder="1" applyAlignment="1">
      <alignment horizontal="center"/>
    </xf>
    <xf numFmtId="0" fontId="14" fillId="3" borderId="0" xfId="1" applyFont="1" applyFill="1" applyAlignment="1">
      <alignment horizontal="center"/>
    </xf>
  </cellXfs>
  <cellStyles count="2">
    <cellStyle name="Hyperlink" xfId="1" builtinId="8"/>
    <cellStyle name="Normal" xfId="0" builtinId="0"/>
  </cellStyles>
  <dxfs count="172">
    <dxf>
      <fill>
        <patternFill>
          <bgColor rgb="FFB4C6E7"/>
        </patternFill>
      </fill>
    </dxf>
    <dxf>
      <fill>
        <patternFill>
          <bgColor rgb="FFB6DF89"/>
        </patternFill>
      </fill>
    </dxf>
    <dxf>
      <fill>
        <patternFill>
          <bgColor theme="5" tint="0.59996337778862885"/>
        </patternFill>
      </fill>
    </dxf>
    <dxf>
      <font>
        <b/>
        <i val="0"/>
        <color rgb="FFFF6600"/>
      </font>
      <fill>
        <patternFill patternType="none">
          <bgColor auto="1"/>
        </patternFill>
      </fill>
    </dxf>
    <dxf>
      <font>
        <b/>
        <i val="0"/>
        <color rgb="FF618422"/>
      </font>
    </dxf>
    <dxf>
      <font>
        <b/>
        <i val="0"/>
        <color rgb="FFC04E4E"/>
      </font>
    </dxf>
    <dxf>
      <font>
        <b/>
        <i val="0"/>
        <color rgb="FF3969AD"/>
      </font>
    </dxf>
    <dxf>
      <font>
        <b/>
        <i val="0"/>
        <color rgb="FF0E2837"/>
      </font>
    </dxf>
    <dxf>
      <fill>
        <patternFill>
          <bgColor rgb="FFB4C6E7"/>
        </patternFill>
      </fill>
    </dxf>
    <dxf>
      <fill>
        <patternFill>
          <bgColor rgb="FFB6DF89"/>
        </patternFill>
      </fill>
    </dxf>
    <dxf>
      <fill>
        <patternFill>
          <bgColor rgb="FFF8CBAD"/>
        </patternFill>
      </fill>
    </dxf>
    <dxf>
      <fill>
        <patternFill>
          <bgColor rgb="FFB4C6E7"/>
        </patternFill>
      </fill>
    </dxf>
    <dxf>
      <fill>
        <patternFill>
          <bgColor rgb="FFB6DF89"/>
        </patternFill>
      </fill>
    </dxf>
    <dxf>
      <fill>
        <patternFill>
          <bgColor rgb="FFF8CBAD"/>
        </patternFill>
      </fill>
    </dxf>
    <dxf>
      <fill>
        <patternFill>
          <bgColor rgb="FFB4C6E7"/>
        </patternFill>
      </fill>
    </dxf>
    <dxf>
      <fill>
        <patternFill>
          <bgColor rgb="FFB6DF89"/>
        </patternFill>
      </fill>
    </dxf>
    <dxf>
      <fill>
        <patternFill>
          <bgColor rgb="FFF8CBAD"/>
        </patternFill>
      </fill>
    </dxf>
    <dxf>
      <fill>
        <patternFill>
          <bgColor rgb="FFB4C6E7"/>
        </patternFill>
      </fill>
    </dxf>
    <dxf>
      <fill>
        <patternFill>
          <bgColor rgb="FFB6DF89"/>
        </patternFill>
      </fill>
    </dxf>
    <dxf>
      <fill>
        <patternFill>
          <bgColor rgb="FFF8CBAD"/>
        </patternFill>
      </fill>
    </dxf>
    <dxf>
      <fill>
        <patternFill>
          <bgColor rgb="FFB4C6E7"/>
        </patternFill>
      </fill>
    </dxf>
    <dxf>
      <fill>
        <patternFill>
          <bgColor rgb="FFB6DF89"/>
        </patternFill>
      </fill>
    </dxf>
    <dxf>
      <fill>
        <patternFill>
          <bgColor rgb="FFF8CBAD"/>
        </patternFill>
      </fill>
    </dxf>
    <dxf>
      <fill>
        <patternFill>
          <bgColor rgb="FFB4C6E7"/>
        </patternFill>
      </fill>
    </dxf>
    <dxf>
      <fill>
        <patternFill>
          <bgColor rgb="FFB6DF89"/>
        </patternFill>
      </fill>
    </dxf>
    <dxf>
      <fill>
        <patternFill>
          <bgColor rgb="FFF8CBAD"/>
        </patternFill>
      </fill>
    </dxf>
    <dxf>
      <fill>
        <patternFill>
          <bgColor rgb="FFB4C6E7"/>
        </patternFill>
      </fill>
    </dxf>
    <dxf>
      <fill>
        <patternFill>
          <bgColor rgb="FFB6DF89"/>
        </patternFill>
      </fill>
    </dxf>
    <dxf>
      <fill>
        <patternFill>
          <bgColor rgb="FFF8CBAD"/>
        </patternFill>
      </fill>
    </dxf>
    <dxf>
      <fill>
        <patternFill>
          <bgColor rgb="FFB4C6E7"/>
        </patternFill>
      </fill>
    </dxf>
    <dxf>
      <fill>
        <patternFill>
          <bgColor rgb="FFB6DF89"/>
        </patternFill>
      </fill>
    </dxf>
    <dxf>
      <fill>
        <patternFill>
          <bgColor rgb="FFF8CBAD"/>
        </patternFill>
      </fill>
    </dxf>
    <dxf>
      <fill>
        <patternFill>
          <bgColor rgb="FFB4C6E7"/>
        </patternFill>
      </fill>
    </dxf>
    <dxf>
      <fill>
        <patternFill>
          <bgColor rgb="FFB6DF89"/>
        </patternFill>
      </fill>
    </dxf>
    <dxf>
      <fill>
        <patternFill>
          <bgColor rgb="FFF8CBAD"/>
        </patternFill>
      </fill>
    </dxf>
    <dxf>
      <fill>
        <patternFill>
          <bgColor rgb="FFB4C6E7"/>
        </patternFill>
      </fill>
    </dxf>
    <dxf>
      <fill>
        <patternFill>
          <bgColor rgb="FFB6DF89"/>
        </patternFill>
      </fill>
    </dxf>
    <dxf>
      <fill>
        <patternFill>
          <bgColor rgb="FFF8CBAD"/>
        </patternFill>
      </fill>
    </dxf>
    <dxf>
      <fill>
        <patternFill>
          <bgColor rgb="FFB4C6E7"/>
        </patternFill>
      </fill>
    </dxf>
    <dxf>
      <fill>
        <patternFill>
          <bgColor rgb="FFB6DF89"/>
        </patternFill>
      </fill>
    </dxf>
    <dxf>
      <fill>
        <patternFill>
          <bgColor rgb="FFF8CBAD"/>
        </patternFill>
      </fill>
    </dxf>
    <dxf>
      <font>
        <color rgb="FF00B0F0"/>
      </font>
      <fill>
        <patternFill>
          <bgColor rgb="FF0E2837"/>
        </patternFill>
      </fill>
    </dxf>
    <dxf>
      <font>
        <color rgb="FFFF9B57"/>
      </font>
      <fill>
        <patternFill>
          <bgColor rgb="FF0E2837"/>
        </patternFill>
      </fill>
    </dxf>
    <dxf>
      <font>
        <color rgb="FFFF0000"/>
      </font>
      <fill>
        <patternFill>
          <bgColor rgb="FF0E2837"/>
        </patternFill>
      </fill>
    </dxf>
    <dxf>
      <font>
        <color rgb="FF00FF00"/>
      </font>
      <fill>
        <patternFill>
          <bgColor rgb="FF0E2837"/>
        </patternFill>
      </fill>
    </dxf>
    <dxf>
      <fill>
        <patternFill>
          <bgColor theme="8" tint="0.59996337778862885"/>
        </patternFill>
      </fill>
    </dxf>
    <dxf>
      <font>
        <color rgb="FFFFFF00"/>
      </font>
      <fill>
        <patternFill>
          <bgColor rgb="FFFF0000"/>
        </patternFill>
      </fill>
    </dxf>
    <dxf>
      <font>
        <color theme="1"/>
      </font>
      <fill>
        <patternFill>
          <bgColor rgb="FFB5D69E"/>
        </patternFill>
      </fill>
    </dxf>
    <dxf>
      <fill>
        <patternFill>
          <bgColor rgb="FFF8CBAD"/>
        </patternFill>
      </fill>
    </dxf>
    <dxf>
      <font>
        <b/>
        <i val="0"/>
        <color rgb="FFFF0000"/>
      </font>
      <border>
        <left style="thin">
          <color rgb="FFFF0000"/>
        </left>
        <right style="thin">
          <color rgb="FFFF0000"/>
        </right>
        <vertical/>
        <horizontal/>
      </border>
    </dxf>
    <dxf>
      <font>
        <b/>
        <i val="0"/>
        <color rgb="FFFF6600"/>
      </font>
      <border>
        <left style="thin">
          <color rgb="FFFF6600"/>
        </left>
        <right style="thin">
          <color rgb="FFFF6600"/>
        </right>
        <vertical/>
        <horizontal/>
      </border>
    </dxf>
    <dxf>
      <font>
        <b/>
        <i val="0"/>
        <color rgb="FFFF6600"/>
      </font>
      <border>
        <left style="thin">
          <color rgb="FFFF6600"/>
        </left>
        <right style="thin">
          <color rgb="FFFF6600"/>
        </right>
        <vertical/>
        <horizontal/>
      </border>
    </dxf>
    <dxf>
      <font>
        <b/>
        <i val="0"/>
        <color rgb="FFFF6600"/>
      </font>
      <border>
        <left style="thin">
          <color rgb="FFFF6600"/>
        </left>
        <right style="thin">
          <color rgb="FFFF6600"/>
        </right>
        <vertical/>
        <horizontal/>
      </border>
    </dxf>
    <dxf>
      <font>
        <b/>
        <i val="0"/>
        <color rgb="FFFF6600"/>
      </font>
      <border>
        <left style="thin">
          <color rgb="FFFF6600"/>
        </left>
        <right style="thin">
          <color rgb="FFFF6600"/>
        </right>
        <vertical/>
        <horizontal/>
      </border>
    </dxf>
    <dxf>
      <font>
        <b/>
        <i val="0"/>
        <color rgb="FFFF6600"/>
      </font>
      <border>
        <left style="thin">
          <color rgb="FFFF6600"/>
        </left>
        <right style="thin">
          <color rgb="FFFF6600"/>
        </right>
        <vertical/>
        <horizontal/>
      </border>
    </dxf>
    <dxf>
      <font>
        <b/>
        <i val="0"/>
        <color rgb="FFFF6600"/>
      </font>
      <border>
        <left style="thin">
          <color rgb="FFFF6600"/>
        </left>
        <right style="thin">
          <color rgb="FFFF6600"/>
        </right>
        <vertical/>
        <horizontal/>
      </border>
    </dxf>
    <dxf>
      <font>
        <b/>
        <i val="0"/>
        <color rgb="FFFF6600"/>
      </font>
      <border>
        <left style="thin">
          <color rgb="FFFF6600"/>
        </left>
        <right style="thin">
          <color rgb="FFFF6600"/>
        </right>
        <vertical/>
        <horizontal/>
      </border>
    </dxf>
    <dxf>
      <font>
        <b/>
        <i val="0"/>
        <color rgb="FFFF6600"/>
      </font>
      <border>
        <left style="thin">
          <color rgb="FFFF6600"/>
        </left>
        <right style="thin">
          <color rgb="FFFF6600"/>
        </right>
        <vertical/>
        <horizontal/>
      </border>
    </dxf>
    <dxf>
      <fill>
        <patternFill>
          <bgColor theme="0"/>
        </patternFill>
      </fill>
    </dxf>
    <dxf>
      <font>
        <color rgb="FFC04E4E"/>
      </font>
      <fill>
        <patternFill patternType="none">
          <bgColor auto="1"/>
        </patternFill>
      </fill>
      <border>
        <left style="dashed">
          <color rgb="FFC04E4E"/>
        </left>
        <right style="dashed">
          <color rgb="FFC04E4E"/>
        </right>
        <top style="dashed">
          <color rgb="FFC04E4E"/>
        </top>
        <bottom style="dashed">
          <color rgb="FFC04E4E"/>
        </bottom>
      </border>
    </dxf>
    <dxf>
      <font>
        <color rgb="FF0E2837"/>
      </font>
      <fill>
        <patternFill patternType="none">
          <bgColor auto="1"/>
        </patternFill>
      </fill>
      <border>
        <left style="dashed">
          <color rgb="FF0E2837"/>
        </left>
        <right style="dashed">
          <color rgb="FF0E2837"/>
        </right>
        <top style="dashed">
          <color rgb="FF0E2837"/>
        </top>
        <bottom style="dashed">
          <color rgb="FF0E2837"/>
        </bottom>
      </border>
    </dxf>
    <dxf>
      <font>
        <color rgb="FF3969AD"/>
      </font>
      <fill>
        <patternFill patternType="none">
          <bgColor auto="1"/>
        </patternFill>
      </fill>
      <border>
        <left style="dashed">
          <color rgb="FF3969AD"/>
        </left>
        <right style="dashed">
          <color rgb="FF3969AD"/>
        </right>
        <top style="dashed">
          <color rgb="FF3969AD"/>
        </top>
        <bottom style="dashed">
          <color rgb="FF3969AD"/>
        </bottom>
      </border>
    </dxf>
    <dxf>
      <font>
        <color rgb="FFD18B25"/>
      </font>
      <fill>
        <patternFill patternType="none">
          <bgColor auto="1"/>
        </patternFill>
      </fill>
      <border>
        <left style="dashed">
          <color rgb="FFD18B25"/>
        </left>
        <right style="dashed">
          <color rgb="FFD18B25"/>
        </right>
        <top style="dashed">
          <color rgb="FFD18B25"/>
        </top>
        <bottom style="dashed">
          <color rgb="FFD18B25"/>
        </bottom>
      </border>
    </dxf>
    <dxf>
      <font>
        <color rgb="FF618422"/>
      </font>
      <fill>
        <patternFill patternType="none">
          <bgColor auto="1"/>
        </patternFill>
      </fill>
      <border>
        <left style="dashed">
          <color rgb="FF618422"/>
        </left>
        <right style="dashed">
          <color rgb="FF618422"/>
        </right>
        <top style="dashed">
          <color rgb="FF618422"/>
        </top>
        <bottom style="dashed">
          <color rgb="FF618422"/>
        </bottom>
      </border>
    </dxf>
    <dxf>
      <font>
        <color theme="0"/>
      </font>
      <fill>
        <patternFill>
          <bgColor rgb="FFC04E4E"/>
        </patternFill>
      </fill>
    </dxf>
    <dxf>
      <font>
        <color theme="0"/>
      </font>
      <fill>
        <patternFill>
          <bgColor rgb="FF0E2837"/>
        </patternFill>
      </fill>
    </dxf>
    <dxf>
      <font>
        <color theme="0"/>
      </font>
      <fill>
        <patternFill>
          <bgColor rgb="FF3969AD"/>
        </patternFill>
      </fill>
    </dxf>
    <dxf>
      <font>
        <color theme="0"/>
      </font>
      <fill>
        <patternFill>
          <bgColor rgb="FFD18B25"/>
        </patternFill>
      </fill>
    </dxf>
    <dxf>
      <font>
        <color theme="0"/>
      </font>
      <fill>
        <patternFill>
          <bgColor rgb="FF618422"/>
        </patternFill>
      </fill>
    </dxf>
    <dxf>
      <font>
        <color rgb="FFC04E4E"/>
      </font>
      <fill>
        <patternFill patternType="none">
          <bgColor auto="1"/>
        </patternFill>
      </fill>
      <border>
        <left style="dashed">
          <color rgb="FFC04E4E"/>
        </left>
        <right style="dashed">
          <color rgb="FFC04E4E"/>
        </right>
        <top style="dashed">
          <color rgb="FFC04E4E"/>
        </top>
        <bottom style="dashed">
          <color rgb="FFC04E4E"/>
        </bottom>
      </border>
    </dxf>
    <dxf>
      <font>
        <color rgb="FF0E2837"/>
      </font>
      <fill>
        <patternFill patternType="none">
          <bgColor auto="1"/>
        </patternFill>
      </fill>
      <border>
        <left style="dashed">
          <color rgb="FF0E2837"/>
        </left>
        <right style="dashed">
          <color rgb="FF0E2837"/>
        </right>
        <top style="dashed">
          <color rgb="FF0E2837"/>
        </top>
        <bottom style="dashed">
          <color rgb="FF0E2837"/>
        </bottom>
      </border>
    </dxf>
    <dxf>
      <font>
        <color rgb="FF3969AD"/>
      </font>
      <fill>
        <patternFill patternType="none">
          <bgColor auto="1"/>
        </patternFill>
      </fill>
      <border>
        <left style="dashed">
          <color rgb="FF3969AD"/>
        </left>
        <right style="dashed">
          <color rgb="FF3969AD"/>
        </right>
        <top style="dashed">
          <color rgb="FF3969AD"/>
        </top>
        <bottom style="dashed">
          <color rgb="FF3969AD"/>
        </bottom>
      </border>
    </dxf>
    <dxf>
      <font>
        <color rgb="FFD18B25"/>
      </font>
      <fill>
        <patternFill patternType="none">
          <bgColor auto="1"/>
        </patternFill>
      </fill>
      <border>
        <left style="dashed">
          <color rgb="FFD18B25"/>
        </left>
        <right style="dashed">
          <color rgb="FFD18B25"/>
        </right>
        <top style="dashed">
          <color rgb="FFD18B25"/>
        </top>
        <bottom style="dashed">
          <color rgb="FFD18B25"/>
        </bottom>
      </border>
    </dxf>
    <dxf>
      <font>
        <color rgb="FF618422"/>
      </font>
      <fill>
        <patternFill patternType="none">
          <bgColor auto="1"/>
        </patternFill>
      </fill>
      <border>
        <left style="dashed">
          <color rgb="FF618422"/>
        </left>
        <right style="dashed">
          <color rgb="FF618422"/>
        </right>
        <top style="dashed">
          <color rgb="FF618422"/>
        </top>
        <bottom style="dashed">
          <color rgb="FF618422"/>
        </bottom>
      </border>
    </dxf>
    <dxf>
      <font>
        <color theme="0"/>
      </font>
      <fill>
        <patternFill>
          <bgColor rgb="FFC04E4E"/>
        </patternFill>
      </fill>
    </dxf>
    <dxf>
      <font>
        <color theme="0"/>
      </font>
      <fill>
        <patternFill>
          <bgColor rgb="FF0E2837"/>
        </patternFill>
      </fill>
    </dxf>
    <dxf>
      <font>
        <color theme="0"/>
      </font>
      <fill>
        <patternFill>
          <bgColor rgb="FF3969AD"/>
        </patternFill>
      </fill>
    </dxf>
    <dxf>
      <font>
        <color theme="0"/>
      </font>
      <fill>
        <patternFill>
          <bgColor rgb="FFD18B25"/>
        </patternFill>
      </fill>
    </dxf>
    <dxf>
      <font>
        <color theme="0"/>
      </font>
      <fill>
        <patternFill>
          <bgColor rgb="FF618422"/>
        </patternFill>
      </fill>
    </dxf>
    <dxf>
      <font>
        <color rgb="FFC04E4E"/>
      </font>
      <fill>
        <patternFill patternType="none">
          <bgColor auto="1"/>
        </patternFill>
      </fill>
      <border>
        <left style="dashed">
          <color rgb="FFC04E4E"/>
        </left>
        <right style="dashed">
          <color rgb="FFC04E4E"/>
        </right>
        <top style="dashed">
          <color rgb="FFC04E4E"/>
        </top>
        <bottom style="dashed">
          <color rgb="FFC04E4E"/>
        </bottom>
      </border>
    </dxf>
    <dxf>
      <font>
        <color rgb="FF0E2837"/>
      </font>
      <fill>
        <patternFill patternType="none">
          <bgColor auto="1"/>
        </patternFill>
      </fill>
      <border>
        <left style="dashed">
          <color rgb="FF0E2837"/>
        </left>
        <right style="dashed">
          <color rgb="FF0E2837"/>
        </right>
        <top style="dashed">
          <color rgb="FF0E2837"/>
        </top>
        <bottom style="dashed">
          <color rgb="FF0E2837"/>
        </bottom>
      </border>
    </dxf>
    <dxf>
      <font>
        <color rgb="FF3969AD"/>
      </font>
      <fill>
        <patternFill patternType="none">
          <bgColor auto="1"/>
        </patternFill>
      </fill>
      <border>
        <left style="dashed">
          <color rgb="FF3969AD"/>
        </left>
        <right style="dashed">
          <color rgb="FF3969AD"/>
        </right>
        <top style="dashed">
          <color rgb="FF3969AD"/>
        </top>
        <bottom style="dashed">
          <color rgb="FF3969AD"/>
        </bottom>
      </border>
    </dxf>
    <dxf>
      <font>
        <color rgb="FFD18B25"/>
      </font>
      <fill>
        <patternFill patternType="none">
          <bgColor auto="1"/>
        </patternFill>
      </fill>
      <border>
        <left style="dashed">
          <color rgb="FFD18B25"/>
        </left>
        <right style="dashed">
          <color rgb="FFD18B25"/>
        </right>
        <top style="dashed">
          <color rgb="FFD18B25"/>
        </top>
        <bottom style="dashed">
          <color rgb="FFD18B25"/>
        </bottom>
      </border>
    </dxf>
    <dxf>
      <font>
        <color rgb="FF618422"/>
      </font>
      <fill>
        <patternFill patternType="none">
          <bgColor auto="1"/>
        </patternFill>
      </fill>
      <border>
        <left style="dashed">
          <color rgb="FF618422"/>
        </left>
        <right style="dashed">
          <color rgb="FF618422"/>
        </right>
        <top style="dashed">
          <color rgb="FF618422"/>
        </top>
        <bottom style="dashed">
          <color rgb="FF618422"/>
        </bottom>
      </border>
    </dxf>
    <dxf>
      <font>
        <color theme="0"/>
      </font>
      <fill>
        <patternFill>
          <bgColor rgb="FFC04E4E"/>
        </patternFill>
      </fill>
    </dxf>
    <dxf>
      <font>
        <color theme="0"/>
      </font>
      <fill>
        <patternFill>
          <bgColor rgb="FF0E2837"/>
        </patternFill>
      </fill>
    </dxf>
    <dxf>
      <font>
        <color theme="0"/>
      </font>
      <fill>
        <patternFill>
          <bgColor rgb="FF3969AD"/>
        </patternFill>
      </fill>
    </dxf>
    <dxf>
      <font>
        <color theme="0"/>
      </font>
      <fill>
        <patternFill>
          <bgColor rgb="FFD18B25"/>
        </patternFill>
      </fill>
    </dxf>
    <dxf>
      <font>
        <color theme="0"/>
      </font>
      <fill>
        <patternFill>
          <bgColor rgb="FF618422"/>
        </patternFill>
      </fill>
    </dxf>
    <dxf>
      <font>
        <color rgb="FFC04E4E"/>
      </font>
      <fill>
        <patternFill patternType="none">
          <bgColor auto="1"/>
        </patternFill>
      </fill>
      <border>
        <left style="dashed">
          <color rgb="FFC04E4E"/>
        </left>
        <right style="dashed">
          <color rgb="FFC04E4E"/>
        </right>
        <top style="dashed">
          <color rgb="FFC04E4E"/>
        </top>
        <bottom style="dashed">
          <color rgb="FFC04E4E"/>
        </bottom>
      </border>
    </dxf>
    <dxf>
      <font>
        <color rgb="FF0E2837"/>
      </font>
      <fill>
        <patternFill patternType="none">
          <bgColor auto="1"/>
        </patternFill>
      </fill>
      <border>
        <left style="dashed">
          <color rgb="FF0E2837"/>
        </left>
        <right style="dashed">
          <color rgb="FF0E2837"/>
        </right>
        <top style="dashed">
          <color rgb="FF0E2837"/>
        </top>
        <bottom style="dashed">
          <color rgb="FF0E2837"/>
        </bottom>
      </border>
    </dxf>
    <dxf>
      <font>
        <color rgb="FF3969AD"/>
      </font>
      <fill>
        <patternFill patternType="none">
          <bgColor auto="1"/>
        </patternFill>
      </fill>
      <border>
        <left style="dashed">
          <color rgb="FF3969AD"/>
        </left>
        <right style="dashed">
          <color rgb="FF3969AD"/>
        </right>
        <top style="dashed">
          <color rgb="FF3969AD"/>
        </top>
        <bottom style="dashed">
          <color rgb="FF3969AD"/>
        </bottom>
      </border>
    </dxf>
    <dxf>
      <font>
        <color rgb="FFD18B25"/>
      </font>
      <fill>
        <patternFill patternType="none">
          <bgColor auto="1"/>
        </patternFill>
      </fill>
      <border>
        <left style="dashed">
          <color rgb="FFD18B25"/>
        </left>
        <right style="dashed">
          <color rgb="FFD18B25"/>
        </right>
        <top style="dashed">
          <color rgb="FFD18B25"/>
        </top>
        <bottom style="dashed">
          <color rgb="FFD18B25"/>
        </bottom>
      </border>
    </dxf>
    <dxf>
      <font>
        <color rgb="FF618422"/>
      </font>
      <fill>
        <patternFill patternType="none">
          <bgColor auto="1"/>
        </patternFill>
      </fill>
      <border>
        <left style="dashed">
          <color rgb="FF618422"/>
        </left>
        <right style="dashed">
          <color rgb="FF618422"/>
        </right>
        <top style="dashed">
          <color rgb="FF618422"/>
        </top>
        <bottom style="dashed">
          <color rgb="FF618422"/>
        </bottom>
      </border>
    </dxf>
    <dxf>
      <font>
        <color theme="0"/>
      </font>
      <fill>
        <patternFill>
          <bgColor rgb="FFC04E4E"/>
        </patternFill>
      </fill>
    </dxf>
    <dxf>
      <font>
        <color theme="0"/>
      </font>
      <fill>
        <patternFill>
          <bgColor rgb="FF0E2837"/>
        </patternFill>
      </fill>
    </dxf>
    <dxf>
      <font>
        <color theme="0"/>
      </font>
      <fill>
        <patternFill>
          <bgColor rgb="FF3969AD"/>
        </patternFill>
      </fill>
    </dxf>
    <dxf>
      <font>
        <color theme="0"/>
      </font>
      <fill>
        <patternFill>
          <bgColor rgb="FFD18B25"/>
        </patternFill>
      </fill>
    </dxf>
    <dxf>
      <font>
        <color theme="0"/>
      </font>
      <fill>
        <patternFill>
          <bgColor rgb="FF618422"/>
        </patternFill>
      </fill>
    </dxf>
    <dxf>
      <font>
        <color rgb="FFC04E4E"/>
      </font>
      <fill>
        <patternFill patternType="none">
          <bgColor auto="1"/>
        </patternFill>
      </fill>
      <border>
        <left style="dashed">
          <color rgb="FFC04E4E"/>
        </left>
        <right style="dashed">
          <color rgb="FFC04E4E"/>
        </right>
        <top style="dashed">
          <color rgb="FFC04E4E"/>
        </top>
        <bottom style="dashed">
          <color rgb="FFC04E4E"/>
        </bottom>
      </border>
    </dxf>
    <dxf>
      <font>
        <color rgb="FF0E2837"/>
      </font>
      <fill>
        <patternFill patternType="none">
          <bgColor auto="1"/>
        </patternFill>
      </fill>
      <border>
        <left style="dashed">
          <color rgb="FF0E2837"/>
        </left>
        <right style="dashed">
          <color rgb="FF0E2837"/>
        </right>
        <top style="dashed">
          <color rgb="FF0E2837"/>
        </top>
        <bottom style="dashed">
          <color rgb="FF0E2837"/>
        </bottom>
      </border>
    </dxf>
    <dxf>
      <font>
        <color rgb="FF3969AD"/>
      </font>
      <fill>
        <patternFill patternType="none">
          <bgColor auto="1"/>
        </patternFill>
      </fill>
      <border>
        <left style="dashed">
          <color rgb="FF3969AD"/>
        </left>
        <right style="dashed">
          <color rgb="FF3969AD"/>
        </right>
        <top style="dashed">
          <color rgb="FF3969AD"/>
        </top>
        <bottom style="dashed">
          <color rgb="FF3969AD"/>
        </bottom>
      </border>
    </dxf>
    <dxf>
      <font>
        <color rgb="FFD18B25"/>
      </font>
      <fill>
        <patternFill patternType="none">
          <bgColor auto="1"/>
        </patternFill>
      </fill>
      <border>
        <left style="dashed">
          <color rgb="FFD18B25"/>
        </left>
        <right style="dashed">
          <color rgb="FFD18B25"/>
        </right>
        <top style="dashed">
          <color rgb="FFD18B25"/>
        </top>
        <bottom style="dashed">
          <color rgb="FFD18B25"/>
        </bottom>
      </border>
    </dxf>
    <dxf>
      <font>
        <color rgb="FF618422"/>
      </font>
      <fill>
        <patternFill patternType="none">
          <bgColor auto="1"/>
        </patternFill>
      </fill>
      <border>
        <left style="dashed">
          <color rgb="FF618422"/>
        </left>
        <right style="dashed">
          <color rgb="FF618422"/>
        </right>
        <top style="dashed">
          <color rgb="FF618422"/>
        </top>
        <bottom style="dashed">
          <color rgb="FF618422"/>
        </bottom>
      </border>
    </dxf>
    <dxf>
      <font>
        <color theme="0"/>
      </font>
      <fill>
        <patternFill>
          <bgColor rgb="FFC04E4E"/>
        </patternFill>
      </fill>
    </dxf>
    <dxf>
      <font>
        <color theme="0"/>
      </font>
      <fill>
        <patternFill>
          <bgColor rgb="FF0E2837"/>
        </patternFill>
      </fill>
    </dxf>
    <dxf>
      <font>
        <color theme="0"/>
      </font>
      <fill>
        <patternFill>
          <bgColor rgb="FF3969AD"/>
        </patternFill>
      </fill>
    </dxf>
    <dxf>
      <font>
        <color theme="0"/>
      </font>
      <fill>
        <patternFill>
          <bgColor rgb="FFD18B25"/>
        </patternFill>
      </fill>
    </dxf>
    <dxf>
      <font>
        <color theme="0"/>
      </font>
      <fill>
        <patternFill>
          <bgColor rgb="FF618422"/>
        </patternFill>
      </fill>
    </dxf>
    <dxf>
      <font>
        <color rgb="FFC04E4E"/>
      </font>
      <fill>
        <patternFill patternType="none">
          <bgColor auto="1"/>
        </patternFill>
      </fill>
      <border>
        <left style="dashed">
          <color rgb="FFC04E4E"/>
        </left>
        <right style="dashed">
          <color rgb="FFC04E4E"/>
        </right>
        <top style="dashed">
          <color rgb="FFC04E4E"/>
        </top>
        <bottom style="dashed">
          <color rgb="FFC04E4E"/>
        </bottom>
      </border>
    </dxf>
    <dxf>
      <font>
        <color rgb="FF0E2837"/>
      </font>
      <fill>
        <patternFill patternType="none">
          <bgColor auto="1"/>
        </patternFill>
      </fill>
      <border>
        <left style="dashed">
          <color rgb="FF0E2837"/>
        </left>
        <right style="dashed">
          <color rgb="FF0E2837"/>
        </right>
        <top style="dashed">
          <color rgb="FF0E2837"/>
        </top>
        <bottom style="dashed">
          <color rgb="FF0E2837"/>
        </bottom>
      </border>
    </dxf>
    <dxf>
      <font>
        <color rgb="FF3969AD"/>
      </font>
      <fill>
        <patternFill patternType="none">
          <bgColor auto="1"/>
        </patternFill>
      </fill>
      <border>
        <left style="dashed">
          <color rgb="FF3969AD"/>
        </left>
        <right style="dashed">
          <color rgb="FF3969AD"/>
        </right>
        <top style="dashed">
          <color rgb="FF3969AD"/>
        </top>
        <bottom style="dashed">
          <color rgb="FF3969AD"/>
        </bottom>
      </border>
    </dxf>
    <dxf>
      <font>
        <color rgb="FFD18B25"/>
      </font>
      <fill>
        <patternFill patternType="none">
          <bgColor auto="1"/>
        </patternFill>
      </fill>
      <border>
        <left style="dashed">
          <color rgb="FFD18B25"/>
        </left>
        <right style="dashed">
          <color rgb="FFD18B25"/>
        </right>
        <top style="dashed">
          <color rgb="FFD18B25"/>
        </top>
        <bottom style="dashed">
          <color rgb="FFD18B25"/>
        </bottom>
      </border>
    </dxf>
    <dxf>
      <font>
        <color rgb="FF618422"/>
      </font>
      <fill>
        <patternFill patternType="none">
          <bgColor auto="1"/>
        </patternFill>
      </fill>
      <border>
        <left style="dashed">
          <color rgb="FF618422"/>
        </left>
        <right style="dashed">
          <color rgb="FF618422"/>
        </right>
        <top style="dashed">
          <color rgb="FF618422"/>
        </top>
        <bottom style="dashed">
          <color rgb="FF618422"/>
        </bottom>
      </border>
    </dxf>
    <dxf>
      <font>
        <color theme="0"/>
      </font>
      <fill>
        <patternFill>
          <bgColor rgb="FF3969AD"/>
        </patternFill>
      </fill>
    </dxf>
    <dxf>
      <font>
        <color theme="0"/>
      </font>
      <fill>
        <patternFill>
          <bgColor rgb="FFD18B25"/>
        </patternFill>
      </fill>
    </dxf>
    <dxf>
      <font>
        <color theme="0"/>
      </font>
      <fill>
        <patternFill>
          <bgColor rgb="FF618422"/>
        </patternFill>
      </fill>
    </dxf>
    <dxf>
      <font>
        <color theme="0"/>
      </font>
      <fill>
        <patternFill>
          <bgColor rgb="FFC04E4E"/>
        </patternFill>
      </fill>
    </dxf>
    <dxf>
      <font>
        <color theme="0"/>
      </font>
      <fill>
        <patternFill>
          <bgColor rgb="FF0E2837"/>
        </patternFill>
      </fill>
    </dxf>
    <dxf>
      <font>
        <color theme="0"/>
      </font>
      <fill>
        <patternFill>
          <bgColor rgb="FF3969AD"/>
        </patternFill>
      </fill>
    </dxf>
    <dxf>
      <font>
        <color theme="0"/>
      </font>
      <fill>
        <patternFill>
          <bgColor rgb="FFD18B25"/>
        </patternFill>
      </fill>
    </dxf>
    <dxf>
      <font>
        <color theme="0"/>
      </font>
      <fill>
        <patternFill>
          <bgColor rgb="FF618422"/>
        </patternFill>
      </fill>
    </dxf>
    <dxf>
      <font>
        <color rgb="FFC04E4E"/>
      </font>
      <fill>
        <patternFill patternType="none">
          <bgColor auto="1"/>
        </patternFill>
      </fill>
      <border>
        <left style="dashed">
          <color rgb="FFC04E4E"/>
        </left>
        <right style="dashed">
          <color rgb="FFC04E4E"/>
        </right>
        <top style="dashed">
          <color rgb="FFC04E4E"/>
        </top>
        <bottom style="dashed">
          <color rgb="FFC04E4E"/>
        </bottom>
      </border>
    </dxf>
    <dxf>
      <font>
        <color rgb="FF0E2837"/>
      </font>
      <fill>
        <patternFill patternType="none">
          <bgColor auto="1"/>
        </patternFill>
      </fill>
      <border>
        <left style="dashed">
          <color rgb="FF0E2837"/>
        </left>
        <right style="dashed">
          <color rgb="FF0E2837"/>
        </right>
        <top style="dashed">
          <color rgb="FF0E2837"/>
        </top>
        <bottom style="dashed">
          <color rgb="FF0E2837"/>
        </bottom>
      </border>
    </dxf>
    <dxf>
      <font>
        <color rgb="FF3969AD"/>
      </font>
      <fill>
        <patternFill patternType="none">
          <bgColor auto="1"/>
        </patternFill>
      </fill>
      <border>
        <left style="dashed">
          <color rgb="FF3969AD"/>
        </left>
        <right style="dashed">
          <color rgb="FF3969AD"/>
        </right>
        <top style="dashed">
          <color rgb="FF3969AD"/>
        </top>
        <bottom style="dashed">
          <color rgb="FF3969AD"/>
        </bottom>
      </border>
    </dxf>
    <dxf>
      <font>
        <color rgb="FFD18B25"/>
      </font>
      <fill>
        <patternFill patternType="none">
          <bgColor auto="1"/>
        </patternFill>
      </fill>
      <border>
        <left style="dashed">
          <color rgb="FFD18B25"/>
        </left>
        <right style="dashed">
          <color rgb="FFD18B25"/>
        </right>
        <top style="dashed">
          <color rgb="FFD18B25"/>
        </top>
        <bottom style="dashed">
          <color rgb="FFD18B25"/>
        </bottom>
      </border>
    </dxf>
    <dxf>
      <font>
        <color rgb="FF618422"/>
      </font>
      <fill>
        <patternFill patternType="none">
          <bgColor auto="1"/>
        </patternFill>
      </fill>
      <border>
        <left style="dashed">
          <color rgb="FF618422"/>
        </left>
        <right style="dashed">
          <color rgb="FF618422"/>
        </right>
        <top style="dashed">
          <color rgb="FF618422"/>
        </top>
        <bottom style="dashed">
          <color rgb="FF618422"/>
        </bottom>
      </border>
    </dxf>
    <dxf>
      <font>
        <color theme="0"/>
      </font>
      <fill>
        <patternFill>
          <bgColor rgb="FFC04E4E"/>
        </patternFill>
      </fill>
    </dxf>
    <dxf>
      <font>
        <color theme="0"/>
      </font>
      <fill>
        <patternFill>
          <bgColor rgb="FF0E2837"/>
        </patternFill>
      </fill>
    </dxf>
    <dxf>
      <font>
        <color theme="0"/>
      </font>
      <fill>
        <patternFill>
          <bgColor rgb="FF3969AD"/>
        </patternFill>
      </fill>
    </dxf>
    <dxf>
      <font>
        <color theme="0"/>
      </font>
      <fill>
        <patternFill>
          <bgColor rgb="FFD18B25"/>
        </patternFill>
      </fill>
    </dxf>
    <dxf>
      <font>
        <color theme="0"/>
      </font>
      <fill>
        <patternFill>
          <bgColor rgb="FF618422"/>
        </patternFill>
      </fill>
    </dxf>
    <dxf>
      <font>
        <color theme="0"/>
      </font>
      <fill>
        <patternFill>
          <bgColor rgb="FFC04E4E"/>
        </patternFill>
      </fill>
    </dxf>
    <dxf>
      <font>
        <color theme="0"/>
      </font>
      <fill>
        <patternFill>
          <bgColor rgb="FF0E2837"/>
        </patternFill>
      </fill>
    </dxf>
    <dxf>
      <font>
        <b val="0"/>
        <i val="0"/>
        <color rgb="FFFF6600"/>
      </font>
      <fill>
        <patternFill patternType="none">
          <bgColor auto="1"/>
        </patternFill>
      </fill>
    </dxf>
    <dxf>
      <font>
        <b val="0"/>
        <i val="0"/>
        <color rgb="FF618422"/>
      </font>
    </dxf>
    <dxf>
      <font>
        <b val="0"/>
        <i val="0"/>
        <color rgb="FFC04E4E"/>
      </font>
    </dxf>
    <dxf>
      <font>
        <b val="0"/>
        <i val="0"/>
        <color rgb="FF3969AD"/>
      </font>
    </dxf>
    <dxf>
      <font>
        <b val="0"/>
        <i val="0"/>
        <color rgb="FF0E2837"/>
      </font>
    </dxf>
    <dxf>
      <font>
        <b/>
        <i val="0"/>
        <color theme="3" tint="-0.24994659260841701"/>
      </font>
      <fill>
        <patternFill patternType="none">
          <bgColor auto="1"/>
        </patternFill>
      </fill>
    </dxf>
    <dxf>
      <font>
        <b/>
        <i val="0"/>
        <color rgb="FF92D050"/>
      </font>
    </dxf>
    <dxf>
      <font>
        <b/>
        <i val="0"/>
        <color theme="7"/>
      </font>
    </dxf>
    <dxf>
      <font>
        <b/>
        <i val="0"/>
        <color rgb="FF7030A0"/>
      </font>
    </dxf>
    <dxf>
      <font>
        <b/>
        <i val="0"/>
        <color rgb="FF0E2837"/>
      </font>
    </dxf>
    <dxf>
      <font>
        <b/>
        <i val="0"/>
        <color rgb="FFFF6600"/>
      </font>
      <fill>
        <patternFill patternType="none">
          <bgColor auto="1"/>
        </patternFill>
      </fill>
    </dxf>
    <dxf>
      <font>
        <b/>
        <i val="0"/>
        <color rgb="FF618422"/>
      </font>
    </dxf>
    <dxf>
      <font>
        <b/>
        <i val="0"/>
        <color rgb="FFC04E4E"/>
      </font>
    </dxf>
    <dxf>
      <font>
        <b/>
        <i val="0"/>
        <color rgb="FF3969AD"/>
      </font>
    </dxf>
    <dxf>
      <font>
        <b/>
        <i val="0"/>
        <color rgb="FF0E2837"/>
      </font>
    </dxf>
    <dxf>
      <font>
        <b/>
        <i val="0"/>
        <color theme="3" tint="-0.24994659260841701"/>
      </font>
      <fill>
        <patternFill patternType="none">
          <bgColor auto="1"/>
        </patternFill>
      </fill>
    </dxf>
    <dxf>
      <font>
        <b/>
        <i val="0"/>
        <color rgb="FF92D050"/>
      </font>
    </dxf>
    <dxf>
      <font>
        <b/>
        <i val="0"/>
        <color theme="7"/>
      </font>
    </dxf>
    <dxf>
      <font>
        <b/>
        <i val="0"/>
        <color rgb="FF7030A0"/>
      </font>
    </dxf>
    <dxf>
      <font>
        <b/>
        <i val="0"/>
        <color rgb="FF0E2837"/>
      </font>
    </dxf>
    <dxf>
      <font>
        <color theme="0"/>
      </font>
      <fill>
        <patternFill>
          <bgColor rgb="FF3969AD"/>
        </patternFill>
      </fill>
    </dxf>
    <dxf>
      <font>
        <color theme="0"/>
      </font>
      <fill>
        <patternFill>
          <bgColor rgb="FFD18B25"/>
        </patternFill>
      </fill>
    </dxf>
    <dxf>
      <font>
        <color theme="0"/>
      </font>
      <fill>
        <patternFill>
          <bgColor rgb="FF618422"/>
        </patternFill>
      </fill>
    </dxf>
    <dxf>
      <font>
        <color theme="0"/>
      </font>
      <fill>
        <patternFill>
          <bgColor rgb="FFC04E4E"/>
        </patternFill>
      </fill>
    </dxf>
    <dxf>
      <font>
        <color theme="0"/>
      </font>
      <fill>
        <patternFill>
          <bgColor rgb="FF0E2837"/>
        </patternFill>
      </fill>
    </dxf>
    <dxf>
      <font>
        <color theme="0"/>
      </font>
      <fill>
        <patternFill>
          <bgColor rgb="FF3969AD"/>
        </patternFill>
      </fill>
    </dxf>
    <dxf>
      <font>
        <color theme="0"/>
      </font>
      <fill>
        <patternFill>
          <bgColor rgb="FFD18B25"/>
        </patternFill>
      </fill>
    </dxf>
    <dxf>
      <font>
        <color theme="0"/>
      </font>
      <fill>
        <patternFill>
          <bgColor rgb="FF618422"/>
        </patternFill>
      </fill>
    </dxf>
    <dxf>
      <font>
        <color rgb="FFC04E4E"/>
      </font>
      <fill>
        <patternFill>
          <bgColor theme="0"/>
        </patternFill>
      </fill>
    </dxf>
    <dxf>
      <font>
        <color rgb="FFFF6600"/>
      </font>
      <fill>
        <patternFill>
          <bgColor theme="0"/>
        </patternFill>
      </fill>
    </dxf>
    <dxf>
      <font>
        <color rgb="FF3969AD"/>
      </font>
      <fill>
        <patternFill>
          <bgColor theme="0"/>
        </patternFill>
      </fill>
    </dxf>
    <dxf>
      <font>
        <color rgb="FFD18B25"/>
      </font>
      <fill>
        <patternFill>
          <bgColor theme="0"/>
        </patternFill>
      </fill>
    </dxf>
    <dxf>
      <font>
        <color rgb="FF618422"/>
      </font>
      <fill>
        <patternFill>
          <bgColor theme="0"/>
        </patternFill>
      </fill>
    </dxf>
    <dxf>
      <fill>
        <patternFill>
          <bgColor theme="0"/>
        </patternFill>
      </fill>
    </dxf>
    <dxf>
      <font>
        <b/>
        <i val="0"/>
        <condense val="0"/>
        <extend val="0"/>
        <color indexed="9"/>
      </font>
      <fill>
        <patternFill>
          <bgColor indexed="10"/>
        </patternFill>
      </fill>
    </dxf>
    <dxf>
      <font>
        <b/>
        <i val="0"/>
        <condense val="0"/>
        <extend val="0"/>
        <color indexed="9"/>
      </font>
      <fill>
        <patternFill>
          <bgColor rgb="FF00B050"/>
        </patternFill>
      </fill>
    </dxf>
    <dxf>
      <font>
        <b/>
        <i val="0"/>
        <condense val="0"/>
        <extend val="0"/>
        <color indexed="9"/>
      </font>
      <fill>
        <patternFill>
          <bgColor indexed="10"/>
        </patternFill>
      </fill>
    </dxf>
    <dxf>
      <font>
        <b/>
        <i val="0"/>
        <condense val="0"/>
        <extend val="0"/>
        <color indexed="9"/>
      </font>
      <fill>
        <patternFill>
          <bgColor rgb="FFCC0000"/>
        </patternFill>
      </fill>
    </dxf>
  </dxfs>
  <tableStyles count="1" defaultTableStyle="TableStyleMedium2" defaultPivotStyle="PivotStyleLight16">
    <tableStyle name="Invisible" pivot="0" table="0" count="0" xr9:uid="{A756A3D8-5D58-4DE6-9F16-D3B57615AED9}"/>
  </tableStyles>
  <colors>
    <mruColors>
      <color rgb="FFFF6600"/>
      <color rgb="FF0E2837"/>
      <color rgb="FFF8CBAD"/>
      <color rgb="FFB6DF89"/>
      <color rgb="FFB4C6E7"/>
      <color rgb="FFFFFFFF"/>
      <color rgb="FFB5D69E"/>
      <color rgb="FFFF9B57"/>
      <color rgb="FFFF8A3B"/>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fmlaLink="ES$26" lockText="1"/>
</file>

<file path=xl/ctrlProps/ctrlProp10.xml><?xml version="1.0" encoding="utf-8"?>
<formControlPr xmlns="http://schemas.microsoft.com/office/spreadsheetml/2009/9/main" objectType="CheckBox" fmlaLink="EU27" lockText="1"/>
</file>

<file path=xl/ctrlProps/ctrlProp11.xml><?xml version="1.0" encoding="utf-8"?>
<formControlPr xmlns="http://schemas.microsoft.com/office/spreadsheetml/2009/9/main" objectType="CheckBox" fmlaLink="EV27" lockText="1"/>
</file>

<file path=xl/ctrlProps/ctrlProp12.xml><?xml version="1.0" encoding="utf-8"?>
<formControlPr xmlns="http://schemas.microsoft.com/office/spreadsheetml/2009/9/main" objectType="CheckBox" fmlaLink="EW27" lockText="1"/>
</file>

<file path=xl/ctrlProps/ctrlProp13.xml><?xml version="1.0" encoding="utf-8"?>
<formControlPr xmlns="http://schemas.microsoft.com/office/spreadsheetml/2009/9/main" objectType="CheckBox" fmlaLink="EX27" lockText="1"/>
</file>

<file path=xl/ctrlProps/ctrlProp14.xml><?xml version="1.0" encoding="utf-8"?>
<formControlPr xmlns="http://schemas.microsoft.com/office/spreadsheetml/2009/9/main" objectType="CheckBox" fmlaLink="EY27" lockText="1"/>
</file>

<file path=xl/ctrlProps/ctrlProp15.xml><?xml version="1.0" encoding="utf-8"?>
<formControlPr xmlns="http://schemas.microsoft.com/office/spreadsheetml/2009/9/main" objectType="CheckBox" fmlaLink="ES28" lockText="1"/>
</file>

<file path=xl/ctrlProps/ctrlProp16.xml><?xml version="1.0" encoding="utf-8"?>
<formControlPr xmlns="http://schemas.microsoft.com/office/spreadsheetml/2009/9/main" objectType="CheckBox" fmlaLink="ET28" lockText="1"/>
</file>

<file path=xl/ctrlProps/ctrlProp17.xml><?xml version="1.0" encoding="utf-8"?>
<formControlPr xmlns="http://schemas.microsoft.com/office/spreadsheetml/2009/9/main" objectType="CheckBox" fmlaLink="EU28" lockText="1"/>
</file>

<file path=xl/ctrlProps/ctrlProp18.xml><?xml version="1.0" encoding="utf-8"?>
<formControlPr xmlns="http://schemas.microsoft.com/office/spreadsheetml/2009/9/main" objectType="CheckBox" fmlaLink="EV28" lockText="1"/>
</file>

<file path=xl/ctrlProps/ctrlProp19.xml><?xml version="1.0" encoding="utf-8"?>
<formControlPr xmlns="http://schemas.microsoft.com/office/spreadsheetml/2009/9/main" objectType="CheckBox" fmlaLink="EW28" lockText="1"/>
</file>

<file path=xl/ctrlProps/ctrlProp2.xml><?xml version="1.0" encoding="utf-8"?>
<formControlPr xmlns="http://schemas.microsoft.com/office/spreadsheetml/2009/9/main" objectType="CheckBox" fmlaLink="ET$26" lockText="1"/>
</file>

<file path=xl/ctrlProps/ctrlProp20.xml><?xml version="1.0" encoding="utf-8"?>
<formControlPr xmlns="http://schemas.microsoft.com/office/spreadsheetml/2009/9/main" objectType="CheckBox" fmlaLink="EX28" lockText="1"/>
</file>

<file path=xl/ctrlProps/ctrlProp21.xml><?xml version="1.0" encoding="utf-8"?>
<formControlPr xmlns="http://schemas.microsoft.com/office/spreadsheetml/2009/9/main" objectType="CheckBox" fmlaLink="EY28" lockText="1"/>
</file>

<file path=xl/ctrlProps/ctrlProp22.xml><?xml version="1.0" encoding="utf-8"?>
<formControlPr xmlns="http://schemas.microsoft.com/office/spreadsheetml/2009/9/main" objectType="CheckBox" fmlaLink="ES29" lockText="1"/>
</file>

<file path=xl/ctrlProps/ctrlProp23.xml><?xml version="1.0" encoding="utf-8"?>
<formControlPr xmlns="http://schemas.microsoft.com/office/spreadsheetml/2009/9/main" objectType="CheckBox" fmlaLink="ET29" lockText="1"/>
</file>

<file path=xl/ctrlProps/ctrlProp24.xml><?xml version="1.0" encoding="utf-8"?>
<formControlPr xmlns="http://schemas.microsoft.com/office/spreadsheetml/2009/9/main" objectType="CheckBox" fmlaLink="EU29" lockText="1"/>
</file>

<file path=xl/ctrlProps/ctrlProp25.xml><?xml version="1.0" encoding="utf-8"?>
<formControlPr xmlns="http://schemas.microsoft.com/office/spreadsheetml/2009/9/main" objectType="CheckBox" fmlaLink="EV29" lockText="1"/>
</file>

<file path=xl/ctrlProps/ctrlProp26.xml><?xml version="1.0" encoding="utf-8"?>
<formControlPr xmlns="http://schemas.microsoft.com/office/spreadsheetml/2009/9/main" objectType="CheckBox" fmlaLink="EW29" lockText="1"/>
</file>

<file path=xl/ctrlProps/ctrlProp27.xml><?xml version="1.0" encoding="utf-8"?>
<formControlPr xmlns="http://schemas.microsoft.com/office/spreadsheetml/2009/9/main" objectType="CheckBox" fmlaLink="EX29" lockText="1"/>
</file>

<file path=xl/ctrlProps/ctrlProp28.xml><?xml version="1.0" encoding="utf-8"?>
<formControlPr xmlns="http://schemas.microsoft.com/office/spreadsheetml/2009/9/main" objectType="CheckBox" fmlaLink="EY29" lockText="1"/>
</file>

<file path=xl/ctrlProps/ctrlProp29.xml><?xml version="1.0" encoding="utf-8"?>
<formControlPr xmlns="http://schemas.microsoft.com/office/spreadsheetml/2009/9/main" objectType="CheckBox" fmlaLink="ES30" lockText="1"/>
</file>

<file path=xl/ctrlProps/ctrlProp3.xml><?xml version="1.0" encoding="utf-8"?>
<formControlPr xmlns="http://schemas.microsoft.com/office/spreadsheetml/2009/9/main" objectType="CheckBox" fmlaLink="EU$26" lockText="1"/>
</file>

<file path=xl/ctrlProps/ctrlProp30.xml><?xml version="1.0" encoding="utf-8"?>
<formControlPr xmlns="http://schemas.microsoft.com/office/spreadsheetml/2009/9/main" objectType="CheckBox" fmlaLink="ET30" lockText="1"/>
</file>

<file path=xl/ctrlProps/ctrlProp31.xml><?xml version="1.0" encoding="utf-8"?>
<formControlPr xmlns="http://schemas.microsoft.com/office/spreadsheetml/2009/9/main" objectType="CheckBox" fmlaLink="EU30" lockText="1"/>
</file>

<file path=xl/ctrlProps/ctrlProp32.xml><?xml version="1.0" encoding="utf-8"?>
<formControlPr xmlns="http://schemas.microsoft.com/office/spreadsheetml/2009/9/main" objectType="CheckBox" fmlaLink="EV30" lockText="1"/>
</file>

<file path=xl/ctrlProps/ctrlProp33.xml><?xml version="1.0" encoding="utf-8"?>
<formControlPr xmlns="http://schemas.microsoft.com/office/spreadsheetml/2009/9/main" objectType="CheckBox" fmlaLink="EW30" lockText="1"/>
</file>

<file path=xl/ctrlProps/ctrlProp34.xml><?xml version="1.0" encoding="utf-8"?>
<formControlPr xmlns="http://schemas.microsoft.com/office/spreadsheetml/2009/9/main" objectType="CheckBox" fmlaLink="EX30" lockText="1"/>
</file>

<file path=xl/ctrlProps/ctrlProp35.xml><?xml version="1.0" encoding="utf-8"?>
<formControlPr xmlns="http://schemas.microsoft.com/office/spreadsheetml/2009/9/main" objectType="CheckBox" fmlaLink="EY30" lockText="1"/>
</file>

<file path=xl/ctrlProps/ctrlProp36.xml><?xml version="1.0" encoding="utf-8"?>
<formControlPr xmlns="http://schemas.microsoft.com/office/spreadsheetml/2009/9/main" objectType="CheckBox" fmlaLink="ES31" lockText="1"/>
</file>

<file path=xl/ctrlProps/ctrlProp37.xml><?xml version="1.0" encoding="utf-8"?>
<formControlPr xmlns="http://schemas.microsoft.com/office/spreadsheetml/2009/9/main" objectType="CheckBox" fmlaLink="ET31" lockText="1"/>
</file>

<file path=xl/ctrlProps/ctrlProp38.xml><?xml version="1.0" encoding="utf-8"?>
<formControlPr xmlns="http://schemas.microsoft.com/office/spreadsheetml/2009/9/main" objectType="CheckBox" fmlaLink="EU31" lockText="1"/>
</file>

<file path=xl/ctrlProps/ctrlProp39.xml><?xml version="1.0" encoding="utf-8"?>
<formControlPr xmlns="http://schemas.microsoft.com/office/spreadsheetml/2009/9/main" objectType="CheckBox" fmlaLink="EV31" lockText="1"/>
</file>

<file path=xl/ctrlProps/ctrlProp4.xml><?xml version="1.0" encoding="utf-8"?>
<formControlPr xmlns="http://schemas.microsoft.com/office/spreadsheetml/2009/9/main" objectType="CheckBox" fmlaLink="EV$26" lockText="1"/>
</file>

<file path=xl/ctrlProps/ctrlProp40.xml><?xml version="1.0" encoding="utf-8"?>
<formControlPr xmlns="http://schemas.microsoft.com/office/spreadsheetml/2009/9/main" objectType="CheckBox" fmlaLink="EW31" lockText="1"/>
</file>

<file path=xl/ctrlProps/ctrlProp41.xml><?xml version="1.0" encoding="utf-8"?>
<formControlPr xmlns="http://schemas.microsoft.com/office/spreadsheetml/2009/9/main" objectType="CheckBox" fmlaLink="EX31" lockText="1"/>
</file>

<file path=xl/ctrlProps/ctrlProp42.xml><?xml version="1.0" encoding="utf-8"?>
<formControlPr xmlns="http://schemas.microsoft.com/office/spreadsheetml/2009/9/main" objectType="CheckBox" fmlaLink="EY31" lockText="1"/>
</file>

<file path=xl/ctrlProps/ctrlProp43.xml><?xml version="1.0" encoding="utf-8"?>
<formControlPr xmlns="http://schemas.microsoft.com/office/spreadsheetml/2009/9/main" objectType="CheckBox" fmlaLink="ES32" lockText="1"/>
</file>

<file path=xl/ctrlProps/ctrlProp44.xml><?xml version="1.0" encoding="utf-8"?>
<formControlPr xmlns="http://schemas.microsoft.com/office/spreadsheetml/2009/9/main" objectType="CheckBox" fmlaLink="ET32" lockText="1"/>
</file>

<file path=xl/ctrlProps/ctrlProp45.xml><?xml version="1.0" encoding="utf-8"?>
<formControlPr xmlns="http://schemas.microsoft.com/office/spreadsheetml/2009/9/main" objectType="CheckBox" fmlaLink="EU32" lockText="1"/>
</file>

<file path=xl/ctrlProps/ctrlProp46.xml><?xml version="1.0" encoding="utf-8"?>
<formControlPr xmlns="http://schemas.microsoft.com/office/spreadsheetml/2009/9/main" objectType="CheckBox" fmlaLink="EV32" lockText="1"/>
</file>

<file path=xl/ctrlProps/ctrlProp47.xml><?xml version="1.0" encoding="utf-8"?>
<formControlPr xmlns="http://schemas.microsoft.com/office/spreadsheetml/2009/9/main" objectType="CheckBox" fmlaLink="EW32" lockText="1"/>
</file>

<file path=xl/ctrlProps/ctrlProp48.xml><?xml version="1.0" encoding="utf-8"?>
<formControlPr xmlns="http://schemas.microsoft.com/office/spreadsheetml/2009/9/main" objectType="CheckBox" fmlaLink="EX32" lockText="1"/>
</file>

<file path=xl/ctrlProps/ctrlProp49.xml><?xml version="1.0" encoding="utf-8"?>
<formControlPr xmlns="http://schemas.microsoft.com/office/spreadsheetml/2009/9/main" objectType="CheckBox" fmlaLink="EY32" lockText="1"/>
</file>

<file path=xl/ctrlProps/ctrlProp5.xml><?xml version="1.0" encoding="utf-8"?>
<formControlPr xmlns="http://schemas.microsoft.com/office/spreadsheetml/2009/9/main" objectType="CheckBox" fmlaLink="EW$26" lockText="1"/>
</file>

<file path=xl/ctrlProps/ctrlProp50.xml><?xml version="1.0" encoding="utf-8"?>
<formControlPr xmlns="http://schemas.microsoft.com/office/spreadsheetml/2009/9/main" objectType="CheckBox" fmlaLink="ES33" lockText="1"/>
</file>

<file path=xl/ctrlProps/ctrlProp51.xml><?xml version="1.0" encoding="utf-8"?>
<formControlPr xmlns="http://schemas.microsoft.com/office/spreadsheetml/2009/9/main" objectType="CheckBox" fmlaLink="ET33" lockText="1"/>
</file>

<file path=xl/ctrlProps/ctrlProp52.xml><?xml version="1.0" encoding="utf-8"?>
<formControlPr xmlns="http://schemas.microsoft.com/office/spreadsheetml/2009/9/main" objectType="CheckBox" fmlaLink="EU33" lockText="1"/>
</file>

<file path=xl/ctrlProps/ctrlProp53.xml><?xml version="1.0" encoding="utf-8"?>
<formControlPr xmlns="http://schemas.microsoft.com/office/spreadsheetml/2009/9/main" objectType="CheckBox" fmlaLink="EV33" lockText="1"/>
</file>

<file path=xl/ctrlProps/ctrlProp54.xml><?xml version="1.0" encoding="utf-8"?>
<formControlPr xmlns="http://schemas.microsoft.com/office/spreadsheetml/2009/9/main" objectType="CheckBox" fmlaLink="EW33" lockText="1"/>
</file>

<file path=xl/ctrlProps/ctrlProp55.xml><?xml version="1.0" encoding="utf-8"?>
<formControlPr xmlns="http://schemas.microsoft.com/office/spreadsheetml/2009/9/main" objectType="CheckBox" fmlaLink="EX33" lockText="1"/>
</file>

<file path=xl/ctrlProps/ctrlProp56.xml><?xml version="1.0" encoding="utf-8"?>
<formControlPr xmlns="http://schemas.microsoft.com/office/spreadsheetml/2009/9/main" objectType="CheckBox" fmlaLink="EY33" lockText="1"/>
</file>

<file path=xl/ctrlProps/ctrlProp57.xml><?xml version="1.0" encoding="utf-8"?>
<formControlPr xmlns="http://schemas.microsoft.com/office/spreadsheetml/2009/9/main" objectType="CheckBox" fmlaLink="ES34" lockText="1"/>
</file>

<file path=xl/ctrlProps/ctrlProp58.xml><?xml version="1.0" encoding="utf-8"?>
<formControlPr xmlns="http://schemas.microsoft.com/office/spreadsheetml/2009/9/main" objectType="CheckBox" fmlaLink="ET34" lockText="1"/>
</file>

<file path=xl/ctrlProps/ctrlProp59.xml><?xml version="1.0" encoding="utf-8"?>
<formControlPr xmlns="http://schemas.microsoft.com/office/spreadsheetml/2009/9/main" objectType="CheckBox" fmlaLink="EU34" lockText="1"/>
</file>

<file path=xl/ctrlProps/ctrlProp6.xml><?xml version="1.0" encoding="utf-8"?>
<formControlPr xmlns="http://schemas.microsoft.com/office/spreadsheetml/2009/9/main" objectType="CheckBox" fmlaLink="EX$26" lockText="1"/>
</file>

<file path=xl/ctrlProps/ctrlProp60.xml><?xml version="1.0" encoding="utf-8"?>
<formControlPr xmlns="http://schemas.microsoft.com/office/spreadsheetml/2009/9/main" objectType="CheckBox" fmlaLink="EV34" lockText="1"/>
</file>

<file path=xl/ctrlProps/ctrlProp61.xml><?xml version="1.0" encoding="utf-8"?>
<formControlPr xmlns="http://schemas.microsoft.com/office/spreadsheetml/2009/9/main" objectType="CheckBox" fmlaLink="EW34" lockText="1"/>
</file>

<file path=xl/ctrlProps/ctrlProp62.xml><?xml version="1.0" encoding="utf-8"?>
<formControlPr xmlns="http://schemas.microsoft.com/office/spreadsheetml/2009/9/main" objectType="CheckBox" fmlaLink="EX34" lockText="1"/>
</file>

<file path=xl/ctrlProps/ctrlProp63.xml><?xml version="1.0" encoding="utf-8"?>
<formControlPr xmlns="http://schemas.microsoft.com/office/spreadsheetml/2009/9/main" objectType="CheckBox" fmlaLink="EY34" lockText="1"/>
</file>

<file path=xl/ctrlProps/ctrlProp64.xml><?xml version="1.0" encoding="utf-8"?>
<formControlPr xmlns="http://schemas.microsoft.com/office/spreadsheetml/2009/9/main" objectType="CheckBox" fmlaLink="ES35" lockText="1"/>
</file>

<file path=xl/ctrlProps/ctrlProp65.xml><?xml version="1.0" encoding="utf-8"?>
<formControlPr xmlns="http://schemas.microsoft.com/office/spreadsheetml/2009/9/main" objectType="CheckBox" fmlaLink="ET35" lockText="1"/>
</file>

<file path=xl/ctrlProps/ctrlProp66.xml><?xml version="1.0" encoding="utf-8"?>
<formControlPr xmlns="http://schemas.microsoft.com/office/spreadsheetml/2009/9/main" objectType="CheckBox" fmlaLink="EU35" lockText="1"/>
</file>

<file path=xl/ctrlProps/ctrlProp67.xml><?xml version="1.0" encoding="utf-8"?>
<formControlPr xmlns="http://schemas.microsoft.com/office/spreadsheetml/2009/9/main" objectType="CheckBox" fmlaLink="EV35" lockText="1"/>
</file>

<file path=xl/ctrlProps/ctrlProp68.xml><?xml version="1.0" encoding="utf-8"?>
<formControlPr xmlns="http://schemas.microsoft.com/office/spreadsheetml/2009/9/main" objectType="CheckBox" fmlaLink="EW35" lockText="1"/>
</file>

<file path=xl/ctrlProps/ctrlProp69.xml><?xml version="1.0" encoding="utf-8"?>
<formControlPr xmlns="http://schemas.microsoft.com/office/spreadsheetml/2009/9/main" objectType="CheckBox" fmlaLink="EX35" lockText="1"/>
</file>

<file path=xl/ctrlProps/ctrlProp7.xml><?xml version="1.0" encoding="utf-8"?>
<formControlPr xmlns="http://schemas.microsoft.com/office/spreadsheetml/2009/9/main" objectType="CheckBox" fmlaLink="EY$26" lockText="1"/>
</file>

<file path=xl/ctrlProps/ctrlProp70.xml><?xml version="1.0" encoding="utf-8"?>
<formControlPr xmlns="http://schemas.microsoft.com/office/spreadsheetml/2009/9/main" objectType="CheckBox" fmlaLink="EY35" lockText="1"/>
</file>

<file path=xl/ctrlProps/ctrlProp71.xml><?xml version="1.0" encoding="utf-8"?>
<formControlPr xmlns="http://schemas.microsoft.com/office/spreadsheetml/2009/9/main" objectType="CheckBox" fmlaLink="ES36" lockText="1"/>
</file>

<file path=xl/ctrlProps/ctrlProp72.xml><?xml version="1.0" encoding="utf-8"?>
<formControlPr xmlns="http://schemas.microsoft.com/office/spreadsheetml/2009/9/main" objectType="CheckBox" fmlaLink="ET36" lockText="1"/>
</file>

<file path=xl/ctrlProps/ctrlProp73.xml><?xml version="1.0" encoding="utf-8"?>
<formControlPr xmlns="http://schemas.microsoft.com/office/spreadsheetml/2009/9/main" objectType="CheckBox" fmlaLink="EU36" lockText="1"/>
</file>

<file path=xl/ctrlProps/ctrlProp74.xml><?xml version="1.0" encoding="utf-8"?>
<formControlPr xmlns="http://schemas.microsoft.com/office/spreadsheetml/2009/9/main" objectType="CheckBox" fmlaLink="EV36" lockText="1"/>
</file>

<file path=xl/ctrlProps/ctrlProp75.xml><?xml version="1.0" encoding="utf-8"?>
<formControlPr xmlns="http://schemas.microsoft.com/office/spreadsheetml/2009/9/main" objectType="CheckBox" fmlaLink="EW36" lockText="1"/>
</file>

<file path=xl/ctrlProps/ctrlProp76.xml><?xml version="1.0" encoding="utf-8"?>
<formControlPr xmlns="http://schemas.microsoft.com/office/spreadsheetml/2009/9/main" objectType="CheckBox" fmlaLink="EX36" lockText="1"/>
</file>

<file path=xl/ctrlProps/ctrlProp77.xml><?xml version="1.0" encoding="utf-8"?>
<formControlPr xmlns="http://schemas.microsoft.com/office/spreadsheetml/2009/9/main" objectType="CheckBox" fmlaLink="EY36" lockText="1"/>
</file>

<file path=xl/ctrlProps/ctrlProp78.xml><?xml version="1.0" encoding="utf-8"?>
<formControlPr xmlns="http://schemas.microsoft.com/office/spreadsheetml/2009/9/main" objectType="CheckBox" fmlaLink="ES37" lockText="1"/>
</file>

<file path=xl/ctrlProps/ctrlProp79.xml><?xml version="1.0" encoding="utf-8"?>
<formControlPr xmlns="http://schemas.microsoft.com/office/spreadsheetml/2009/9/main" objectType="CheckBox" fmlaLink="ET37" lockText="1"/>
</file>

<file path=xl/ctrlProps/ctrlProp8.xml><?xml version="1.0" encoding="utf-8"?>
<formControlPr xmlns="http://schemas.microsoft.com/office/spreadsheetml/2009/9/main" objectType="CheckBox" fmlaLink="ES27" lockText="1"/>
</file>

<file path=xl/ctrlProps/ctrlProp80.xml><?xml version="1.0" encoding="utf-8"?>
<formControlPr xmlns="http://schemas.microsoft.com/office/spreadsheetml/2009/9/main" objectType="CheckBox" fmlaLink="EU37" lockText="1"/>
</file>

<file path=xl/ctrlProps/ctrlProp81.xml><?xml version="1.0" encoding="utf-8"?>
<formControlPr xmlns="http://schemas.microsoft.com/office/spreadsheetml/2009/9/main" objectType="CheckBox" fmlaLink="EV37" lockText="1"/>
</file>

<file path=xl/ctrlProps/ctrlProp82.xml><?xml version="1.0" encoding="utf-8"?>
<formControlPr xmlns="http://schemas.microsoft.com/office/spreadsheetml/2009/9/main" objectType="CheckBox" fmlaLink="EW37" lockText="1"/>
</file>

<file path=xl/ctrlProps/ctrlProp83.xml><?xml version="1.0" encoding="utf-8"?>
<formControlPr xmlns="http://schemas.microsoft.com/office/spreadsheetml/2009/9/main" objectType="CheckBox" fmlaLink="EX37" lockText="1"/>
</file>

<file path=xl/ctrlProps/ctrlProp84.xml><?xml version="1.0" encoding="utf-8"?>
<formControlPr xmlns="http://schemas.microsoft.com/office/spreadsheetml/2009/9/main" objectType="CheckBox" fmlaLink="EY37" lockText="1"/>
</file>

<file path=xl/ctrlProps/ctrlProp9.xml><?xml version="1.0" encoding="utf-8"?>
<formControlPr xmlns="http://schemas.microsoft.com/office/spreadsheetml/2009/9/main" objectType="CheckBox" fmlaLink="ET27" lockText="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pn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4.emf"/><Relationship Id="rId1" Type="http://schemas.openxmlformats.org/officeDocument/2006/relationships/image" Target="../media/image10.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8.tmp"/><Relationship Id="rId2" Type="http://schemas.openxmlformats.org/officeDocument/2006/relationships/image" Target="../media/image14.png"/><Relationship Id="rId1" Type="http://schemas.openxmlformats.org/officeDocument/2006/relationships/image" Target="../media/image13.gif"/><Relationship Id="rId6" Type="http://schemas.openxmlformats.org/officeDocument/2006/relationships/hyperlink" Target="https://www.equilibrium-learning.com/digital-shop-products/" TargetMode="External"/><Relationship Id="rId5" Type="http://schemas.openxmlformats.org/officeDocument/2006/relationships/image" Target="../media/image17.gif"/><Relationship Id="rId4" Type="http://schemas.openxmlformats.org/officeDocument/2006/relationships/image" Target="../media/image16.gif"/></Relationships>
</file>

<file path=xl/drawings/_rels/vmlDrawing1.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9</xdr:col>
          <xdr:colOff>57150</xdr:colOff>
          <xdr:row>9</xdr:row>
          <xdr:rowOff>9525</xdr:rowOff>
        </xdr:from>
        <xdr:ext cx="1076325" cy="1009650"/>
        <xdr:pic>
          <xdr:nvPicPr>
            <xdr:cNvPr id="2" name="Imagine 4">
              <a:extLst>
                <a:ext uri="{FF2B5EF4-FFF2-40B4-BE49-F238E27FC236}">
                  <a16:creationId xmlns:a16="http://schemas.microsoft.com/office/drawing/2014/main" id="{00000000-0008-0000-0000-000002000000}"/>
                </a:ext>
              </a:extLst>
            </xdr:cNvPr>
            <xdr:cNvPicPr>
              <a:picLocks noChangeAspect="1" noChangeArrowheads="1"/>
              <a:extLst>
                <a:ext uri="{84589F7E-364E-4C9E-8A38-B11213B215E9}">
                  <a14:cameraTool cellRange="$B$10:$H$16" spid="_x0000_s16269"/>
                </a:ext>
              </a:extLst>
            </xdr:cNvPicPr>
          </xdr:nvPicPr>
          <xdr:blipFill>
            <a:blip xmlns:r="http://schemas.openxmlformats.org/officeDocument/2006/relationships" r:embed="rId1"/>
            <a:srcRect/>
            <a:stretch>
              <a:fillRect/>
            </a:stretch>
          </xdr:blipFill>
          <xdr:spPr bwMode="auto">
            <a:xfrm>
              <a:off x="1428750" y="1485900"/>
              <a:ext cx="1076325" cy="100965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9</xdr:col>
          <xdr:colOff>0</xdr:colOff>
          <xdr:row>19</xdr:row>
          <xdr:rowOff>0</xdr:rowOff>
        </xdr:from>
        <xdr:ext cx="1076325" cy="1009650"/>
        <xdr:pic>
          <xdr:nvPicPr>
            <xdr:cNvPr id="3" name="Imagine 5">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B$20:$H$26" spid="_x0000_s16270"/>
                </a:ext>
              </a:extLst>
            </xdr:cNvPicPr>
          </xdr:nvPicPr>
          <xdr:blipFill>
            <a:blip xmlns:r="http://schemas.openxmlformats.org/officeDocument/2006/relationships" r:embed="rId2"/>
            <a:srcRect/>
            <a:stretch>
              <a:fillRect/>
            </a:stretch>
          </xdr:blipFill>
          <xdr:spPr bwMode="auto">
            <a:xfrm>
              <a:off x="1371600" y="2905125"/>
              <a:ext cx="1076325" cy="100965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8</xdr:row>
          <xdr:rowOff>9525</xdr:rowOff>
        </xdr:from>
        <xdr:to>
          <xdr:col>24</xdr:col>
          <xdr:colOff>95250</xdr:colOff>
          <xdr:row>16</xdr:row>
          <xdr:rowOff>19050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a:extLst>
                <a:ext uri="{84589F7E-364E-4C9E-8A38-B11213B215E9}">
                  <a14:cameraTool cellRange="$B$9:$H$16" spid="_x0000_s16271"/>
                </a:ext>
              </a:extLst>
            </xdr:cNvPicPr>
          </xdr:nvPicPr>
          <xdr:blipFill>
            <a:blip xmlns:r="http://schemas.openxmlformats.org/officeDocument/2006/relationships" r:embed="rId3"/>
            <a:srcRect/>
            <a:stretch>
              <a:fillRect/>
            </a:stretch>
          </xdr:blipFill>
          <xdr:spPr bwMode="auto">
            <a:xfrm>
              <a:off x="2676525" y="1343025"/>
              <a:ext cx="1076325" cy="1152525"/>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18</xdr:row>
          <xdr:rowOff>9525</xdr:rowOff>
        </xdr:from>
        <xdr:to>
          <xdr:col>24</xdr:col>
          <xdr:colOff>57150</xdr:colOff>
          <xdr:row>26</xdr:row>
          <xdr:rowOff>19050</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a:extLst>
                <a:ext uri="{84589F7E-364E-4C9E-8A38-B11213B215E9}">
                  <a14:cameraTool cellRange="$B$19:$H$26" spid="_x0000_s16272"/>
                </a:ext>
              </a:extLst>
            </xdr:cNvPicPr>
          </xdr:nvPicPr>
          <xdr:blipFill>
            <a:blip xmlns:r="http://schemas.openxmlformats.org/officeDocument/2006/relationships" r:embed="rId4"/>
            <a:srcRect/>
            <a:stretch>
              <a:fillRect/>
            </a:stretch>
          </xdr:blipFill>
          <xdr:spPr bwMode="auto">
            <a:xfrm>
              <a:off x="2638425" y="2771775"/>
              <a:ext cx="1076325" cy="1152525"/>
            </a:xfrm>
            <a:prstGeom prst="rect">
              <a:avLst/>
            </a:prstGeom>
            <a:noFill/>
            <a:ln w="9525">
              <a:noFill/>
              <a:miter lim="800000"/>
              <a:headEnd/>
              <a:tailEnd/>
            </a:ln>
          </xdr:spPr>
        </xdr:pic>
        <xdr:clientData/>
      </xdr:twoCellAnchor>
    </mc:Choice>
    <mc:Fallback/>
  </mc:AlternateContent>
  <xdr:oneCellAnchor>
    <xdr:from>
      <xdr:col>2</xdr:col>
      <xdr:colOff>57150</xdr:colOff>
      <xdr:row>2</xdr:row>
      <xdr:rowOff>47625</xdr:rowOff>
    </xdr:from>
    <xdr:ext cx="3098220" cy="342786"/>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361950" y="428625"/>
          <a:ext cx="309822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rPr>
            <a:t>DO NOT DELETE THIS WORKSHEET.</a:t>
          </a:r>
          <a:endParaRPr lang="ro-RO" sz="1600">
            <a:solidFill>
              <a:srgbClr val="FF0000"/>
            </a:solidFill>
          </a:endParaRPr>
        </a:p>
      </xdr:txBody>
    </xdr:sp>
    <xdr:clientData/>
  </xdr:oneCellAnchor>
  <xdr:twoCellAnchor editAs="oneCell">
    <xdr:from>
      <xdr:col>29</xdr:col>
      <xdr:colOff>9525</xdr:colOff>
      <xdr:row>11</xdr:row>
      <xdr:rowOff>38100</xdr:rowOff>
    </xdr:from>
    <xdr:to>
      <xdr:col>80</xdr:col>
      <xdr:colOff>9525</xdr:colOff>
      <xdr:row>24</xdr:row>
      <xdr:rowOff>51858</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29125" y="1800225"/>
          <a:ext cx="7772400" cy="1871133"/>
        </a:xfrm>
        <a:prstGeom prst="rect">
          <a:avLst/>
        </a:prstGeom>
      </xdr:spPr>
    </xdr:pic>
    <xdr:clientData/>
  </xdr:twoCellAnchor>
  <xdr:oneCellAnchor>
    <xdr:from>
      <xdr:col>37</xdr:col>
      <xdr:colOff>19050</xdr:colOff>
      <xdr:row>0</xdr:row>
      <xdr:rowOff>171450</xdr:rowOff>
    </xdr:from>
    <xdr:ext cx="5676747" cy="843757"/>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5657850" y="171450"/>
          <a:ext cx="5676747" cy="843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4800">
              <a:solidFill>
                <a:srgbClr val="FF6600"/>
              </a:solidFill>
            </a:rPr>
            <a:t>SINGLE</a:t>
          </a:r>
          <a:r>
            <a:rPr lang="en-US" sz="4800">
              <a:solidFill>
                <a:srgbClr val="0E2837"/>
              </a:solidFill>
            </a:rPr>
            <a:t>-USER</a:t>
          </a:r>
          <a:r>
            <a:rPr lang="en-US" sz="4800" baseline="0">
              <a:solidFill>
                <a:srgbClr val="0E2837"/>
              </a:solidFill>
            </a:rPr>
            <a:t> LICENCE</a:t>
          </a:r>
          <a:endParaRPr lang="ro-RO" sz="4800">
            <a:solidFill>
              <a:srgbClr val="0E2837"/>
            </a:solidFill>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37</xdr:col>
      <xdr:colOff>3175</xdr:colOff>
      <xdr:row>26</xdr:row>
      <xdr:rowOff>0</xdr:rowOff>
    </xdr:from>
    <xdr:to>
      <xdr:col>39</xdr:col>
      <xdr:colOff>148375</xdr:colOff>
      <xdr:row>27</xdr:row>
      <xdr:rowOff>2325</xdr:rowOff>
    </xdr:to>
    <xdr:sp macro="" textlink="">
      <xdr:nvSpPr>
        <xdr:cNvPr id="6" name="Freeform 19">
          <a:extLst>
            <a:ext uri="{FF2B5EF4-FFF2-40B4-BE49-F238E27FC236}">
              <a16:creationId xmlns:a16="http://schemas.microsoft.com/office/drawing/2014/main" id="{00000000-0008-0000-0100-000006000000}"/>
            </a:ext>
          </a:extLst>
        </xdr:cNvPr>
        <xdr:cNvSpPr/>
      </xdr:nvSpPr>
      <xdr:spPr>
        <a:xfrm>
          <a:off x="5641975" y="4314825"/>
          <a:ext cx="450000" cy="45000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6350</xdr:colOff>
      <xdr:row>26</xdr:row>
      <xdr:rowOff>0</xdr:rowOff>
    </xdr:from>
    <xdr:to>
      <xdr:col>8</xdr:col>
      <xdr:colOff>1</xdr:colOff>
      <xdr:row>27</xdr:row>
      <xdr:rowOff>3175</xdr:rowOff>
    </xdr:to>
    <xdr:sp macro="" textlink="">
      <xdr:nvSpPr>
        <xdr:cNvPr id="7" name="Freeform 19">
          <a:extLst>
            <a:ext uri="{FF2B5EF4-FFF2-40B4-BE49-F238E27FC236}">
              <a16:creationId xmlns:a16="http://schemas.microsoft.com/office/drawing/2014/main" id="{00000000-0008-0000-0100-000007000000}"/>
            </a:ext>
          </a:extLst>
        </xdr:cNvPr>
        <xdr:cNvSpPr/>
      </xdr:nvSpPr>
      <xdr:spPr>
        <a:xfrm>
          <a:off x="768350" y="4314825"/>
          <a:ext cx="450851" cy="45085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6350</xdr:colOff>
      <xdr:row>24</xdr:row>
      <xdr:rowOff>444500</xdr:rowOff>
    </xdr:from>
    <xdr:to>
      <xdr:col>7</xdr:col>
      <xdr:colOff>151550</xdr:colOff>
      <xdr:row>25</xdr:row>
      <xdr:rowOff>446825</xdr:rowOff>
    </xdr:to>
    <xdr:sp macro="" textlink="">
      <xdr:nvSpPr>
        <xdr:cNvPr id="8" name="Freeform 19">
          <a:extLst>
            <a:ext uri="{FF2B5EF4-FFF2-40B4-BE49-F238E27FC236}">
              <a16:creationId xmlns:a16="http://schemas.microsoft.com/office/drawing/2014/main" id="{00000000-0008-0000-0100-000008000000}"/>
            </a:ext>
          </a:extLst>
        </xdr:cNvPr>
        <xdr:cNvSpPr/>
      </xdr:nvSpPr>
      <xdr:spPr>
        <a:xfrm>
          <a:off x="768350" y="3863975"/>
          <a:ext cx="450000" cy="45000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37</xdr:col>
      <xdr:colOff>3175</xdr:colOff>
      <xdr:row>24</xdr:row>
      <xdr:rowOff>444500</xdr:rowOff>
    </xdr:from>
    <xdr:to>
      <xdr:col>39</xdr:col>
      <xdr:colOff>148375</xdr:colOff>
      <xdr:row>25</xdr:row>
      <xdr:rowOff>446825</xdr:rowOff>
    </xdr:to>
    <xdr:sp macro="" textlink="">
      <xdr:nvSpPr>
        <xdr:cNvPr id="9" name="Freeform 19">
          <a:extLst>
            <a:ext uri="{FF2B5EF4-FFF2-40B4-BE49-F238E27FC236}">
              <a16:creationId xmlns:a16="http://schemas.microsoft.com/office/drawing/2014/main" id="{00000000-0008-0000-0100-000009000000}"/>
            </a:ext>
          </a:extLst>
        </xdr:cNvPr>
        <xdr:cNvSpPr/>
      </xdr:nvSpPr>
      <xdr:spPr>
        <a:xfrm>
          <a:off x="5641975" y="3863975"/>
          <a:ext cx="450000" cy="45000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6350</xdr:colOff>
      <xdr:row>26</xdr:row>
      <xdr:rowOff>444500</xdr:rowOff>
    </xdr:from>
    <xdr:to>
      <xdr:col>7</xdr:col>
      <xdr:colOff>151550</xdr:colOff>
      <xdr:row>27</xdr:row>
      <xdr:rowOff>446825</xdr:rowOff>
    </xdr:to>
    <xdr:sp macro="" textlink="">
      <xdr:nvSpPr>
        <xdr:cNvPr id="10" name="Freeform 19">
          <a:extLst>
            <a:ext uri="{FF2B5EF4-FFF2-40B4-BE49-F238E27FC236}">
              <a16:creationId xmlns:a16="http://schemas.microsoft.com/office/drawing/2014/main" id="{00000000-0008-0000-0100-00000A000000}"/>
            </a:ext>
          </a:extLst>
        </xdr:cNvPr>
        <xdr:cNvSpPr/>
      </xdr:nvSpPr>
      <xdr:spPr>
        <a:xfrm>
          <a:off x="768350" y="4759325"/>
          <a:ext cx="450000" cy="45000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37</xdr:col>
      <xdr:colOff>3175</xdr:colOff>
      <xdr:row>27</xdr:row>
      <xdr:rowOff>12700</xdr:rowOff>
    </xdr:from>
    <xdr:to>
      <xdr:col>39</xdr:col>
      <xdr:colOff>148375</xdr:colOff>
      <xdr:row>28</xdr:row>
      <xdr:rowOff>15025</xdr:rowOff>
    </xdr:to>
    <xdr:sp macro="" textlink="">
      <xdr:nvSpPr>
        <xdr:cNvPr id="11" name="Freeform 19">
          <a:extLst>
            <a:ext uri="{FF2B5EF4-FFF2-40B4-BE49-F238E27FC236}">
              <a16:creationId xmlns:a16="http://schemas.microsoft.com/office/drawing/2014/main" id="{00000000-0008-0000-0100-00000B000000}"/>
            </a:ext>
          </a:extLst>
        </xdr:cNvPr>
        <xdr:cNvSpPr/>
      </xdr:nvSpPr>
      <xdr:spPr>
        <a:xfrm>
          <a:off x="5641975" y="4775200"/>
          <a:ext cx="450000" cy="45000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37</xdr:col>
      <xdr:colOff>3175</xdr:colOff>
      <xdr:row>28</xdr:row>
      <xdr:rowOff>0</xdr:rowOff>
    </xdr:from>
    <xdr:to>
      <xdr:col>39</xdr:col>
      <xdr:colOff>148375</xdr:colOff>
      <xdr:row>29</xdr:row>
      <xdr:rowOff>2325</xdr:rowOff>
    </xdr:to>
    <xdr:sp macro="" textlink="">
      <xdr:nvSpPr>
        <xdr:cNvPr id="12" name="Freeform 19">
          <a:extLst>
            <a:ext uri="{FF2B5EF4-FFF2-40B4-BE49-F238E27FC236}">
              <a16:creationId xmlns:a16="http://schemas.microsoft.com/office/drawing/2014/main" id="{00000000-0008-0000-0100-00000C000000}"/>
            </a:ext>
          </a:extLst>
        </xdr:cNvPr>
        <xdr:cNvSpPr/>
      </xdr:nvSpPr>
      <xdr:spPr>
        <a:xfrm>
          <a:off x="5641975" y="5210175"/>
          <a:ext cx="450000" cy="45000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6350</xdr:colOff>
      <xdr:row>28</xdr:row>
      <xdr:rowOff>0</xdr:rowOff>
    </xdr:from>
    <xdr:to>
      <xdr:col>8</xdr:col>
      <xdr:colOff>1</xdr:colOff>
      <xdr:row>29</xdr:row>
      <xdr:rowOff>3175</xdr:rowOff>
    </xdr:to>
    <xdr:sp macro="" textlink="">
      <xdr:nvSpPr>
        <xdr:cNvPr id="13" name="Freeform 19">
          <a:extLst>
            <a:ext uri="{FF2B5EF4-FFF2-40B4-BE49-F238E27FC236}">
              <a16:creationId xmlns:a16="http://schemas.microsoft.com/office/drawing/2014/main" id="{00000000-0008-0000-0100-00000D000000}"/>
            </a:ext>
          </a:extLst>
        </xdr:cNvPr>
        <xdr:cNvSpPr/>
      </xdr:nvSpPr>
      <xdr:spPr>
        <a:xfrm>
          <a:off x="768350" y="5210175"/>
          <a:ext cx="450851" cy="45085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37</xdr:col>
      <xdr:colOff>3175</xdr:colOff>
      <xdr:row>30</xdr:row>
      <xdr:rowOff>0</xdr:rowOff>
    </xdr:from>
    <xdr:to>
      <xdr:col>39</xdr:col>
      <xdr:colOff>148375</xdr:colOff>
      <xdr:row>31</xdr:row>
      <xdr:rowOff>2325</xdr:rowOff>
    </xdr:to>
    <xdr:sp macro="" textlink="">
      <xdr:nvSpPr>
        <xdr:cNvPr id="14" name="Freeform 19">
          <a:extLst>
            <a:ext uri="{FF2B5EF4-FFF2-40B4-BE49-F238E27FC236}">
              <a16:creationId xmlns:a16="http://schemas.microsoft.com/office/drawing/2014/main" id="{00000000-0008-0000-0100-00000E000000}"/>
            </a:ext>
          </a:extLst>
        </xdr:cNvPr>
        <xdr:cNvSpPr/>
      </xdr:nvSpPr>
      <xdr:spPr>
        <a:xfrm>
          <a:off x="5641975" y="6105525"/>
          <a:ext cx="450000" cy="45000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6350</xdr:colOff>
      <xdr:row>30</xdr:row>
      <xdr:rowOff>0</xdr:rowOff>
    </xdr:from>
    <xdr:to>
      <xdr:col>8</xdr:col>
      <xdr:colOff>1</xdr:colOff>
      <xdr:row>31</xdr:row>
      <xdr:rowOff>3175</xdr:rowOff>
    </xdr:to>
    <xdr:sp macro="" textlink="">
      <xdr:nvSpPr>
        <xdr:cNvPr id="15" name="Freeform 19">
          <a:extLst>
            <a:ext uri="{FF2B5EF4-FFF2-40B4-BE49-F238E27FC236}">
              <a16:creationId xmlns:a16="http://schemas.microsoft.com/office/drawing/2014/main" id="{00000000-0008-0000-0100-00000F000000}"/>
            </a:ext>
          </a:extLst>
        </xdr:cNvPr>
        <xdr:cNvSpPr/>
      </xdr:nvSpPr>
      <xdr:spPr>
        <a:xfrm>
          <a:off x="768350" y="6105525"/>
          <a:ext cx="450851" cy="45085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37</xdr:col>
      <xdr:colOff>3175</xdr:colOff>
      <xdr:row>32</xdr:row>
      <xdr:rowOff>0</xdr:rowOff>
    </xdr:from>
    <xdr:to>
      <xdr:col>39</xdr:col>
      <xdr:colOff>148375</xdr:colOff>
      <xdr:row>33</xdr:row>
      <xdr:rowOff>2325</xdr:rowOff>
    </xdr:to>
    <xdr:sp macro="" textlink="">
      <xdr:nvSpPr>
        <xdr:cNvPr id="16" name="Freeform 19">
          <a:extLst>
            <a:ext uri="{FF2B5EF4-FFF2-40B4-BE49-F238E27FC236}">
              <a16:creationId xmlns:a16="http://schemas.microsoft.com/office/drawing/2014/main" id="{00000000-0008-0000-0100-000010000000}"/>
            </a:ext>
          </a:extLst>
        </xdr:cNvPr>
        <xdr:cNvSpPr/>
      </xdr:nvSpPr>
      <xdr:spPr>
        <a:xfrm>
          <a:off x="5641975" y="7000875"/>
          <a:ext cx="450000" cy="45000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6350</xdr:colOff>
      <xdr:row>32</xdr:row>
      <xdr:rowOff>0</xdr:rowOff>
    </xdr:from>
    <xdr:to>
      <xdr:col>8</xdr:col>
      <xdr:colOff>1</xdr:colOff>
      <xdr:row>33</xdr:row>
      <xdr:rowOff>3175</xdr:rowOff>
    </xdr:to>
    <xdr:sp macro="" textlink="">
      <xdr:nvSpPr>
        <xdr:cNvPr id="17" name="Freeform 19">
          <a:extLst>
            <a:ext uri="{FF2B5EF4-FFF2-40B4-BE49-F238E27FC236}">
              <a16:creationId xmlns:a16="http://schemas.microsoft.com/office/drawing/2014/main" id="{00000000-0008-0000-0100-000011000000}"/>
            </a:ext>
          </a:extLst>
        </xdr:cNvPr>
        <xdr:cNvSpPr/>
      </xdr:nvSpPr>
      <xdr:spPr>
        <a:xfrm>
          <a:off x="768350" y="7000875"/>
          <a:ext cx="450851" cy="45085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37</xdr:col>
      <xdr:colOff>3175</xdr:colOff>
      <xdr:row>34</xdr:row>
      <xdr:rowOff>0</xdr:rowOff>
    </xdr:from>
    <xdr:to>
      <xdr:col>39</xdr:col>
      <xdr:colOff>148375</xdr:colOff>
      <xdr:row>35</xdr:row>
      <xdr:rowOff>2325</xdr:rowOff>
    </xdr:to>
    <xdr:sp macro="" textlink="">
      <xdr:nvSpPr>
        <xdr:cNvPr id="18" name="Freeform 19">
          <a:extLst>
            <a:ext uri="{FF2B5EF4-FFF2-40B4-BE49-F238E27FC236}">
              <a16:creationId xmlns:a16="http://schemas.microsoft.com/office/drawing/2014/main" id="{00000000-0008-0000-0100-000012000000}"/>
            </a:ext>
          </a:extLst>
        </xdr:cNvPr>
        <xdr:cNvSpPr/>
      </xdr:nvSpPr>
      <xdr:spPr>
        <a:xfrm>
          <a:off x="5641975" y="7896225"/>
          <a:ext cx="450000" cy="45000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6350</xdr:colOff>
      <xdr:row>34</xdr:row>
      <xdr:rowOff>0</xdr:rowOff>
    </xdr:from>
    <xdr:to>
      <xdr:col>8</xdr:col>
      <xdr:colOff>1</xdr:colOff>
      <xdr:row>35</xdr:row>
      <xdr:rowOff>3175</xdr:rowOff>
    </xdr:to>
    <xdr:sp macro="" textlink="">
      <xdr:nvSpPr>
        <xdr:cNvPr id="19" name="Freeform 19">
          <a:extLst>
            <a:ext uri="{FF2B5EF4-FFF2-40B4-BE49-F238E27FC236}">
              <a16:creationId xmlns:a16="http://schemas.microsoft.com/office/drawing/2014/main" id="{00000000-0008-0000-0100-000013000000}"/>
            </a:ext>
          </a:extLst>
        </xdr:cNvPr>
        <xdr:cNvSpPr/>
      </xdr:nvSpPr>
      <xdr:spPr>
        <a:xfrm>
          <a:off x="768350" y="7896225"/>
          <a:ext cx="450851" cy="45085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37</xdr:col>
      <xdr:colOff>3175</xdr:colOff>
      <xdr:row>35</xdr:row>
      <xdr:rowOff>447674</xdr:rowOff>
    </xdr:from>
    <xdr:to>
      <xdr:col>39</xdr:col>
      <xdr:colOff>148375</xdr:colOff>
      <xdr:row>37</xdr:row>
      <xdr:rowOff>19049</xdr:rowOff>
    </xdr:to>
    <xdr:sp macro="" textlink="">
      <xdr:nvSpPr>
        <xdr:cNvPr id="20" name="Freeform 19">
          <a:extLst>
            <a:ext uri="{FF2B5EF4-FFF2-40B4-BE49-F238E27FC236}">
              <a16:creationId xmlns:a16="http://schemas.microsoft.com/office/drawing/2014/main" id="{00000000-0008-0000-0100-000014000000}"/>
            </a:ext>
          </a:extLst>
        </xdr:cNvPr>
        <xdr:cNvSpPr/>
      </xdr:nvSpPr>
      <xdr:spPr>
        <a:xfrm>
          <a:off x="5641975" y="8791574"/>
          <a:ext cx="450000" cy="466725"/>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6350</xdr:colOff>
      <xdr:row>36</xdr:row>
      <xdr:rowOff>0</xdr:rowOff>
    </xdr:from>
    <xdr:to>
      <xdr:col>8</xdr:col>
      <xdr:colOff>1</xdr:colOff>
      <xdr:row>37</xdr:row>
      <xdr:rowOff>3175</xdr:rowOff>
    </xdr:to>
    <xdr:sp macro="" textlink="">
      <xdr:nvSpPr>
        <xdr:cNvPr id="21" name="Freeform 19">
          <a:extLst>
            <a:ext uri="{FF2B5EF4-FFF2-40B4-BE49-F238E27FC236}">
              <a16:creationId xmlns:a16="http://schemas.microsoft.com/office/drawing/2014/main" id="{00000000-0008-0000-0100-000015000000}"/>
            </a:ext>
          </a:extLst>
        </xdr:cNvPr>
        <xdr:cNvSpPr/>
      </xdr:nvSpPr>
      <xdr:spPr>
        <a:xfrm>
          <a:off x="768350" y="8791575"/>
          <a:ext cx="450851" cy="45085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37</xdr:col>
      <xdr:colOff>3175</xdr:colOff>
      <xdr:row>28</xdr:row>
      <xdr:rowOff>0</xdr:rowOff>
    </xdr:from>
    <xdr:to>
      <xdr:col>39</xdr:col>
      <xdr:colOff>148375</xdr:colOff>
      <xdr:row>29</xdr:row>
      <xdr:rowOff>2325</xdr:rowOff>
    </xdr:to>
    <xdr:sp macro="" textlink="">
      <xdr:nvSpPr>
        <xdr:cNvPr id="22" name="Freeform 19">
          <a:extLst>
            <a:ext uri="{FF2B5EF4-FFF2-40B4-BE49-F238E27FC236}">
              <a16:creationId xmlns:a16="http://schemas.microsoft.com/office/drawing/2014/main" id="{00000000-0008-0000-0100-000016000000}"/>
            </a:ext>
          </a:extLst>
        </xdr:cNvPr>
        <xdr:cNvSpPr/>
      </xdr:nvSpPr>
      <xdr:spPr>
        <a:xfrm>
          <a:off x="5641975" y="5210175"/>
          <a:ext cx="450000" cy="45000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6350</xdr:colOff>
      <xdr:row>28</xdr:row>
      <xdr:rowOff>0</xdr:rowOff>
    </xdr:from>
    <xdr:to>
      <xdr:col>8</xdr:col>
      <xdr:colOff>1</xdr:colOff>
      <xdr:row>29</xdr:row>
      <xdr:rowOff>3175</xdr:rowOff>
    </xdr:to>
    <xdr:sp macro="" textlink="">
      <xdr:nvSpPr>
        <xdr:cNvPr id="23" name="Freeform 19">
          <a:extLst>
            <a:ext uri="{FF2B5EF4-FFF2-40B4-BE49-F238E27FC236}">
              <a16:creationId xmlns:a16="http://schemas.microsoft.com/office/drawing/2014/main" id="{00000000-0008-0000-0100-000017000000}"/>
            </a:ext>
          </a:extLst>
        </xdr:cNvPr>
        <xdr:cNvSpPr/>
      </xdr:nvSpPr>
      <xdr:spPr>
        <a:xfrm>
          <a:off x="768350" y="5210175"/>
          <a:ext cx="450851" cy="45085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6350</xdr:colOff>
      <xdr:row>28</xdr:row>
      <xdr:rowOff>444500</xdr:rowOff>
    </xdr:from>
    <xdr:to>
      <xdr:col>7</xdr:col>
      <xdr:colOff>151550</xdr:colOff>
      <xdr:row>29</xdr:row>
      <xdr:rowOff>446825</xdr:rowOff>
    </xdr:to>
    <xdr:sp macro="" textlink="">
      <xdr:nvSpPr>
        <xdr:cNvPr id="24" name="Freeform 19">
          <a:extLst>
            <a:ext uri="{FF2B5EF4-FFF2-40B4-BE49-F238E27FC236}">
              <a16:creationId xmlns:a16="http://schemas.microsoft.com/office/drawing/2014/main" id="{00000000-0008-0000-0100-000018000000}"/>
            </a:ext>
          </a:extLst>
        </xdr:cNvPr>
        <xdr:cNvSpPr/>
      </xdr:nvSpPr>
      <xdr:spPr>
        <a:xfrm>
          <a:off x="768350" y="5654675"/>
          <a:ext cx="450000" cy="45000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37</xdr:col>
      <xdr:colOff>3175</xdr:colOff>
      <xdr:row>29</xdr:row>
      <xdr:rowOff>12700</xdr:rowOff>
    </xdr:from>
    <xdr:to>
      <xdr:col>39</xdr:col>
      <xdr:colOff>148375</xdr:colOff>
      <xdr:row>30</xdr:row>
      <xdr:rowOff>15025</xdr:rowOff>
    </xdr:to>
    <xdr:sp macro="" textlink="">
      <xdr:nvSpPr>
        <xdr:cNvPr id="25" name="Freeform 19">
          <a:extLst>
            <a:ext uri="{FF2B5EF4-FFF2-40B4-BE49-F238E27FC236}">
              <a16:creationId xmlns:a16="http://schemas.microsoft.com/office/drawing/2014/main" id="{00000000-0008-0000-0100-000019000000}"/>
            </a:ext>
          </a:extLst>
        </xdr:cNvPr>
        <xdr:cNvSpPr/>
      </xdr:nvSpPr>
      <xdr:spPr>
        <a:xfrm>
          <a:off x="5641975" y="5670550"/>
          <a:ext cx="450000" cy="45000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37</xdr:col>
      <xdr:colOff>3175</xdr:colOff>
      <xdr:row>30</xdr:row>
      <xdr:rowOff>0</xdr:rowOff>
    </xdr:from>
    <xdr:to>
      <xdr:col>39</xdr:col>
      <xdr:colOff>148375</xdr:colOff>
      <xdr:row>31</xdr:row>
      <xdr:rowOff>2325</xdr:rowOff>
    </xdr:to>
    <xdr:sp macro="" textlink="">
      <xdr:nvSpPr>
        <xdr:cNvPr id="26" name="Freeform 19">
          <a:extLst>
            <a:ext uri="{FF2B5EF4-FFF2-40B4-BE49-F238E27FC236}">
              <a16:creationId xmlns:a16="http://schemas.microsoft.com/office/drawing/2014/main" id="{00000000-0008-0000-0100-00001A000000}"/>
            </a:ext>
          </a:extLst>
        </xdr:cNvPr>
        <xdr:cNvSpPr/>
      </xdr:nvSpPr>
      <xdr:spPr>
        <a:xfrm>
          <a:off x="5641975" y="6105525"/>
          <a:ext cx="450000" cy="45000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6350</xdr:colOff>
      <xdr:row>30</xdr:row>
      <xdr:rowOff>0</xdr:rowOff>
    </xdr:from>
    <xdr:to>
      <xdr:col>8</xdr:col>
      <xdr:colOff>1</xdr:colOff>
      <xdr:row>31</xdr:row>
      <xdr:rowOff>3175</xdr:rowOff>
    </xdr:to>
    <xdr:sp macro="" textlink="">
      <xdr:nvSpPr>
        <xdr:cNvPr id="27" name="Freeform 19">
          <a:extLst>
            <a:ext uri="{FF2B5EF4-FFF2-40B4-BE49-F238E27FC236}">
              <a16:creationId xmlns:a16="http://schemas.microsoft.com/office/drawing/2014/main" id="{00000000-0008-0000-0100-00001B000000}"/>
            </a:ext>
          </a:extLst>
        </xdr:cNvPr>
        <xdr:cNvSpPr/>
      </xdr:nvSpPr>
      <xdr:spPr>
        <a:xfrm>
          <a:off x="768350" y="6105525"/>
          <a:ext cx="450851" cy="45085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6350</xdr:colOff>
      <xdr:row>30</xdr:row>
      <xdr:rowOff>444500</xdr:rowOff>
    </xdr:from>
    <xdr:to>
      <xdr:col>7</xdr:col>
      <xdr:colOff>151550</xdr:colOff>
      <xdr:row>31</xdr:row>
      <xdr:rowOff>446825</xdr:rowOff>
    </xdr:to>
    <xdr:sp macro="" textlink="">
      <xdr:nvSpPr>
        <xdr:cNvPr id="28" name="Freeform 19">
          <a:extLst>
            <a:ext uri="{FF2B5EF4-FFF2-40B4-BE49-F238E27FC236}">
              <a16:creationId xmlns:a16="http://schemas.microsoft.com/office/drawing/2014/main" id="{00000000-0008-0000-0100-00001C000000}"/>
            </a:ext>
          </a:extLst>
        </xdr:cNvPr>
        <xdr:cNvSpPr/>
      </xdr:nvSpPr>
      <xdr:spPr>
        <a:xfrm>
          <a:off x="768350" y="6550025"/>
          <a:ext cx="450000" cy="45000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37</xdr:col>
      <xdr:colOff>3175</xdr:colOff>
      <xdr:row>31</xdr:row>
      <xdr:rowOff>12700</xdr:rowOff>
    </xdr:from>
    <xdr:to>
      <xdr:col>39</xdr:col>
      <xdr:colOff>148375</xdr:colOff>
      <xdr:row>32</xdr:row>
      <xdr:rowOff>15025</xdr:rowOff>
    </xdr:to>
    <xdr:sp macro="" textlink="">
      <xdr:nvSpPr>
        <xdr:cNvPr id="29" name="Freeform 19">
          <a:extLst>
            <a:ext uri="{FF2B5EF4-FFF2-40B4-BE49-F238E27FC236}">
              <a16:creationId xmlns:a16="http://schemas.microsoft.com/office/drawing/2014/main" id="{00000000-0008-0000-0100-00001D000000}"/>
            </a:ext>
          </a:extLst>
        </xdr:cNvPr>
        <xdr:cNvSpPr/>
      </xdr:nvSpPr>
      <xdr:spPr>
        <a:xfrm>
          <a:off x="5641975" y="6565900"/>
          <a:ext cx="450000" cy="45000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37</xdr:col>
      <xdr:colOff>3175</xdr:colOff>
      <xdr:row>32</xdr:row>
      <xdr:rowOff>0</xdr:rowOff>
    </xdr:from>
    <xdr:to>
      <xdr:col>39</xdr:col>
      <xdr:colOff>148375</xdr:colOff>
      <xdr:row>33</xdr:row>
      <xdr:rowOff>2325</xdr:rowOff>
    </xdr:to>
    <xdr:sp macro="" textlink="">
      <xdr:nvSpPr>
        <xdr:cNvPr id="30" name="Freeform 19">
          <a:extLst>
            <a:ext uri="{FF2B5EF4-FFF2-40B4-BE49-F238E27FC236}">
              <a16:creationId xmlns:a16="http://schemas.microsoft.com/office/drawing/2014/main" id="{00000000-0008-0000-0100-00001E000000}"/>
            </a:ext>
          </a:extLst>
        </xdr:cNvPr>
        <xdr:cNvSpPr/>
      </xdr:nvSpPr>
      <xdr:spPr>
        <a:xfrm>
          <a:off x="5641975" y="7000875"/>
          <a:ext cx="450000" cy="45000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6350</xdr:colOff>
      <xdr:row>32</xdr:row>
      <xdr:rowOff>0</xdr:rowOff>
    </xdr:from>
    <xdr:to>
      <xdr:col>8</xdr:col>
      <xdr:colOff>1</xdr:colOff>
      <xdr:row>33</xdr:row>
      <xdr:rowOff>3175</xdr:rowOff>
    </xdr:to>
    <xdr:sp macro="" textlink="">
      <xdr:nvSpPr>
        <xdr:cNvPr id="31" name="Freeform 19">
          <a:extLst>
            <a:ext uri="{FF2B5EF4-FFF2-40B4-BE49-F238E27FC236}">
              <a16:creationId xmlns:a16="http://schemas.microsoft.com/office/drawing/2014/main" id="{00000000-0008-0000-0100-00001F000000}"/>
            </a:ext>
          </a:extLst>
        </xdr:cNvPr>
        <xdr:cNvSpPr/>
      </xdr:nvSpPr>
      <xdr:spPr>
        <a:xfrm>
          <a:off x="768350" y="7000875"/>
          <a:ext cx="450851" cy="45085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6350</xdr:colOff>
      <xdr:row>32</xdr:row>
      <xdr:rowOff>444500</xdr:rowOff>
    </xdr:from>
    <xdr:to>
      <xdr:col>7</xdr:col>
      <xdr:colOff>151550</xdr:colOff>
      <xdr:row>33</xdr:row>
      <xdr:rowOff>446825</xdr:rowOff>
    </xdr:to>
    <xdr:sp macro="" textlink="">
      <xdr:nvSpPr>
        <xdr:cNvPr id="32" name="Freeform 19">
          <a:extLst>
            <a:ext uri="{FF2B5EF4-FFF2-40B4-BE49-F238E27FC236}">
              <a16:creationId xmlns:a16="http://schemas.microsoft.com/office/drawing/2014/main" id="{00000000-0008-0000-0100-000020000000}"/>
            </a:ext>
          </a:extLst>
        </xdr:cNvPr>
        <xdr:cNvSpPr/>
      </xdr:nvSpPr>
      <xdr:spPr>
        <a:xfrm>
          <a:off x="768350" y="7445375"/>
          <a:ext cx="450000" cy="45000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37</xdr:col>
      <xdr:colOff>3175</xdr:colOff>
      <xdr:row>33</xdr:row>
      <xdr:rowOff>12700</xdr:rowOff>
    </xdr:from>
    <xdr:to>
      <xdr:col>39</xdr:col>
      <xdr:colOff>148375</xdr:colOff>
      <xdr:row>34</xdr:row>
      <xdr:rowOff>15025</xdr:rowOff>
    </xdr:to>
    <xdr:sp macro="" textlink="">
      <xdr:nvSpPr>
        <xdr:cNvPr id="33" name="Freeform 19">
          <a:extLst>
            <a:ext uri="{FF2B5EF4-FFF2-40B4-BE49-F238E27FC236}">
              <a16:creationId xmlns:a16="http://schemas.microsoft.com/office/drawing/2014/main" id="{00000000-0008-0000-0100-000021000000}"/>
            </a:ext>
          </a:extLst>
        </xdr:cNvPr>
        <xdr:cNvSpPr/>
      </xdr:nvSpPr>
      <xdr:spPr>
        <a:xfrm>
          <a:off x="5641975" y="7461250"/>
          <a:ext cx="450000" cy="45000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37</xdr:col>
      <xdr:colOff>3175</xdr:colOff>
      <xdr:row>34</xdr:row>
      <xdr:rowOff>0</xdr:rowOff>
    </xdr:from>
    <xdr:to>
      <xdr:col>39</xdr:col>
      <xdr:colOff>148375</xdr:colOff>
      <xdr:row>35</xdr:row>
      <xdr:rowOff>2325</xdr:rowOff>
    </xdr:to>
    <xdr:sp macro="" textlink="">
      <xdr:nvSpPr>
        <xdr:cNvPr id="34" name="Freeform 19">
          <a:extLst>
            <a:ext uri="{FF2B5EF4-FFF2-40B4-BE49-F238E27FC236}">
              <a16:creationId xmlns:a16="http://schemas.microsoft.com/office/drawing/2014/main" id="{00000000-0008-0000-0100-000022000000}"/>
            </a:ext>
          </a:extLst>
        </xdr:cNvPr>
        <xdr:cNvSpPr/>
      </xdr:nvSpPr>
      <xdr:spPr>
        <a:xfrm>
          <a:off x="5641975" y="7896225"/>
          <a:ext cx="450000" cy="45000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6350</xdr:colOff>
      <xdr:row>34</xdr:row>
      <xdr:rowOff>0</xdr:rowOff>
    </xdr:from>
    <xdr:to>
      <xdr:col>8</xdr:col>
      <xdr:colOff>1</xdr:colOff>
      <xdr:row>35</xdr:row>
      <xdr:rowOff>3175</xdr:rowOff>
    </xdr:to>
    <xdr:sp macro="" textlink="">
      <xdr:nvSpPr>
        <xdr:cNvPr id="35" name="Freeform 19">
          <a:extLst>
            <a:ext uri="{FF2B5EF4-FFF2-40B4-BE49-F238E27FC236}">
              <a16:creationId xmlns:a16="http://schemas.microsoft.com/office/drawing/2014/main" id="{00000000-0008-0000-0100-000023000000}"/>
            </a:ext>
          </a:extLst>
        </xdr:cNvPr>
        <xdr:cNvSpPr/>
      </xdr:nvSpPr>
      <xdr:spPr>
        <a:xfrm>
          <a:off x="768350" y="7896225"/>
          <a:ext cx="450851" cy="45085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6350</xdr:colOff>
      <xdr:row>34</xdr:row>
      <xdr:rowOff>444500</xdr:rowOff>
    </xdr:from>
    <xdr:to>
      <xdr:col>7</xdr:col>
      <xdr:colOff>151550</xdr:colOff>
      <xdr:row>35</xdr:row>
      <xdr:rowOff>446825</xdr:rowOff>
    </xdr:to>
    <xdr:sp macro="" textlink="">
      <xdr:nvSpPr>
        <xdr:cNvPr id="36" name="Freeform 19">
          <a:extLst>
            <a:ext uri="{FF2B5EF4-FFF2-40B4-BE49-F238E27FC236}">
              <a16:creationId xmlns:a16="http://schemas.microsoft.com/office/drawing/2014/main" id="{00000000-0008-0000-0100-000024000000}"/>
            </a:ext>
          </a:extLst>
        </xdr:cNvPr>
        <xdr:cNvSpPr/>
      </xdr:nvSpPr>
      <xdr:spPr>
        <a:xfrm>
          <a:off x="768350" y="8340725"/>
          <a:ext cx="450000" cy="45000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37</xdr:col>
      <xdr:colOff>3175</xdr:colOff>
      <xdr:row>35</xdr:row>
      <xdr:rowOff>12701</xdr:rowOff>
    </xdr:from>
    <xdr:to>
      <xdr:col>39</xdr:col>
      <xdr:colOff>148375</xdr:colOff>
      <xdr:row>36</xdr:row>
      <xdr:rowOff>1</xdr:rowOff>
    </xdr:to>
    <xdr:sp macro="" textlink="">
      <xdr:nvSpPr>
        <xdr:cNvPr id="37" name="Freeform 19">
          <a:extLst>
            <a:ext uri="{FF2B5EF4-FFF2-40B4-BE49-F238E27FC236}">
              <a16:creationId xmlns:a16="http://schemas.microsoft.com/office/drawing/2014/main" id="{00000000-0008-0000-0100-000025000000}"/>
            </a:ext>
          </a:extLst>
        </xdr:cNvPr>
        <xdr:cNvSpPr/>
      </xdr:nvSpPr>
      <xdr:spPr>
        <a:xfrm>
          <a:off x="5623746" y="8371710"/>
          <a:ext cx="449015" cy="434810"/>
        </a:xfrm>
        <a:custGeom>
          <a:avLst/>
          <a:gdLst>
            <a:gd name="connsiteX0" fmla="*/ 1915886 w 3831771"/>
            <a:gd name="connsiteY0" fmla="*/ 355600 h 3831771"/>
            <a:gd name="connsiteX1" fmla="*/ 355600 w 3831771"/>
            <a:gd name="connsiteY1" fmla="*/ 1915886 h 3831771"/>
            <a:gd name="connsiteX2" fmla="*/ 1915886 w 3831771"/>
            <a:gd name="connsiteY2" fmla="*/ 3476172 h 3831771"/>
            <a:gd name="connsiteX3" fmla="*/ 3476172 w 3831771"/>
            <a:gd name="connsiteY3" fmla="*/ 1915886 h 3831771"/>
            <a:gd name="connsiteX4" fmla="*/ 1915886 w 3831771"/>
            <a:gd name="connsiteY4" fmla="*/ 355600 h 3831771"/>
            <a:gd name="connsiteX5" fmla="*/ 0 w 3831771"/>
            <a:gd name="connsiteY5" fmla="*/ 0 h 3831771"/>
            <a:gd name="connsiteX6" fmla="*/ 3831771 w 3831771"/>
            <a:gd name="connsiteY6" fmla="*/ 0 h 3831771"/>
            <a:gd name="connsiteX7" fmla="*/ 3831771 w 3831771"/>
            <a:gd name="connsiteY7" fmla="*/ 3831771 h 3831771"/>
            <a:gd name="connsiteX8" fmla="*/ 0 w 3831771"/>
            <a:gd name="connsiteY8" fmla="*/ 3831771 h 38317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31771" h="3831771">
              <a:moveTo>
                <a:pt x="1915886" y="355600"/>
              </a:moveTo>
              <a:cubicBezTo>
                <a:pt x="1054164" y="355600"/>
                <a:pt x="355600" y="1054164"/>
                <a:pt x="355600" y="1915886"/>
              </a:cubicBezTo>
              <a:cubicBezTo>
                <a:pt x="355600" y="2777608"/>
                <a:pt x="1054164" y="3476172"/>
                <a:pt x="1915886" y="3476172"/>
              </a:cubicBezTo>
              <a:cubicBezTo>
                <a:pt x="2777608" y="3476172"/>
                <a:pt x="3476172" y="2777608"/>
                <a:pt x="3476172" y="1915886"/>
              </a:cubicBezTo>
              <a:cubicBezTo>
                <a:pt x="3476172" y="1054164"/>
                <a:pt x="2777608" y="355600"/>
                <a:pt x="1915886" y="355600"/>
              </a:cubicBezTo>
              <a:close/>
              <a:moveTo>
                <a:pt x="0" y="0"/>
              </a:moveTo>
              <a:lnTo>
                <a:pt x="3831771" y="0"/>
              </a:lnTo>
              <a:lnTo>
                <a:pt x="3831771" y="3831771"/>
              </a:lnTo>
              <a:lnTo>
                <a:pt x="0" y="3831771"/>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mc:AlternateContent xmlns:mc="http://schemas.openxmlformats.org/markup-compatibility/2006">
    <mc:Choice xmlns:a14="http://schemas.microsoft.com/office/drawing/2010/main" Requires="a14">
      <xdr:twoCellAnchor editAs="oneCell">
        <xdr:from>
          <xdr:col>40</xdr:col>
          <xdr:colOff>57150</xdr:colOff>
          <xdr:row>24</xdr:row>
          <xdr:rowOff>371475</xdr:rowOff>
        </xdr:from>
        <xdr:to>
          <xdr:col>41</xdr:col>
          <xdr:colOff>123825</xdr:colOff>
          <xdr:row>25</xdr:row>
          <xdr:rowOff>342900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57150</xdr:colOff>
          <xdr:row>24</xdr:row>
          <xdr:rowOff>371475</xdr:rowOff>
        </xdr:from>
        <xdr:to>
          <xdr:col>43</xdr:col>
          <xdr:colOff>123825</xdr:colOff>
          <xdr:row>25</xdr:row>
          <xdr:rowOff>342900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24</xdr:row>
          <xdr:rowOff>371475</xdr:rowOff>
        </xdr:from>
        <xdr:to>
          <xdr:col>45</xdr:col>
          <xdr:colOff>123825</xdr:colOff>
          <xdr:row>25</xdr:row>
          <xdr:rowOff>342900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1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57150</xdr:colOff>
          <xdr:row>24</xdr:row>
          <xdr:rowOff>371475</xdr:rowOff>
        </xdr:from>
        <xdr:to>
          <xdr:col>47</xdr:col>
          <xdr:colOff>123825</xdr:colOff>
          <xdr:row>25</xdr:row>
          <xdr:rowOff>342900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1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57150</xdr:colOff>
          <xdr:row>24</xdr:row>
          <xdr:rowOff>371475</xdr:rowOff>
        </xdr:from>
        <xdr:to>
          <xdr:col>49</xdr:col>
          <xdr:colOff>123825</xdr:colOff>
          <xdr:row>25</xdr:row>
          <xdr:rowOff>342900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57150</xdr:colOff>
          <xdr:row>24</xdr:row>
          <xdr:rowOff>371475</xdr:rowOff>
        </xdr:from>
        <xdr:to>
          <xdr:col>51</xdr:col>
          <xdr:colOff>123825</xdr:colOff>
          <xdr:row>25</xdr:row>
          <xdr:rowOff>342900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1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57150</xdr:colOff>
          <xdr:row>24</xdr:row>
          <xdr:rowOff>371475</xdr:rowOff>
        </xdr:from>
        <xdr:to>
          <xdr:col>53</xdr:col>
          <xdr:colOff>123825</xdr:colOff>
          <xdr:row>25</xdr:row>
          <xdr:rowOff>342900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47625</xdr:colOff>
          <xdr:row>26</xdr:row>
          <xdr:rowOff>28575</xdr:rowOff>
        </xdr:from>
        <xdr:to>
          <xdr:col>41</xdr:col>
          <xdr:colOff>114300</xdr:colOff>
          <xdr:row>26</xdr:row>
          <xdr:rowOff>276225</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1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26</xdr:row>
          <xdr:rowOff>28575</xdr:rowOff>
        </xdr:from>
        <xdr:to>
          <xdr:col>43</xdr:col>
          <xdr:colOff>114300</xdr:colOff>
          <xdr:row>26</xdr:row>
          <xdr:rowOff>276225</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1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47625</xdr:colOff>
          <xdr:row>26</xdr:row>
          <xdr:rowOff>28575</xdr:rowOff>
        </xdr:from>
        <xdr:to>
          <xdr:col>45</xdr:col>
          <xdr:colOff>114300</xdr:colOff>
          <xdr:row>26</xdr:row>
          <xdr:rowOff>276225</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100-00000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47625</xdr:colOff>
          <xdr:row>26</xdr:row>
          <xdr:rowOff>28575</xdr:rowOff>
        </xdr:from>
        <xdr:to>
          <xdr:col>47</xdr:col>
          <xdr:colOff>114300</xdr:colOff>
          <xdr:row>26</xdr:row>
          <xdr:rowOff>276225</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100-00000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47625</xdr:colOff>
          <xdr:row>26</xdr:row>
          <xdr:rowOff>28575</xdr:rowOff>
        </xdr:from>
        <xdr:to>
          <xdr:col>49</xdr:col>
          <xdr:colOff>114300</xdr:colOff>
          <xdr:row>26</xdr:row>
          <xdr:rowOff>276225</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100-00000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47625</xdr:colOff>
          <xdr:row>26</xdr:row>
          <xdr:rowOff>28575</xdr:rowOff>
        </xdr:from>
        <xdr:to>
          <xdr:col>51</xdr:col>
          <xdr:colOff>114300</xdr:colOff>
          <xdr:row>26</xdr:row>
          <xdr:rowOff>276225</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100-00000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47625</xdr:colOff>
          <xdr:row>26</xdr:row>
          <xdr:rowOff>28575</xdr:rowOff>
        </xdr:from>
        <xdr:to>
          <xdr:col>53</xdr:col>
          <xdr:colOff>114300</xdr:colOff>
          <xdr:row>26</xdr:row>
          <xdr:rowOff>276225</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1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47625</xdr:colOff>
          <xdr:row>27</xdr:row>
          <xdr:rowOff>28575</xdr:rowOff>
        </xdr:from>
        <xdr:to>
          <xdr:col>41</xdr:col>
          <xdr:colOff>114300</xdr:colOff>
          <xdr:row>27</xdr:row>
          <xdr:rowOff>276225</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1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27</xdr:row>
          <xdr:rowOff>28575</xdr:rowOff>
        </xdr:from>
        <xdr:to>
          <xdr:col>43</xdr:col>
          <xdr:colOff>114300</xdr:colOff>
          <xdr:row>27</xdr:row>
          <xdr:rowOff>276225</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100-00001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47625</xdr:colOff>
          <xdr:row>27</xdr:row>
          <xdr:rowOff>28575</xdr:rowOff>
        </xdr:from>
        <xdr:to>
          <xdr:col>45</xdr:col>
          <xdr:colOff>114300</xdr:colOff>
          <xdr:row>27</xdr:row>
          <xdr:rowOff>276225</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1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47625</xdr:colOff>
          <xdr:row>27</xdr:row>
          <xdr:rowOff>28575</xdr:rowOff>
        </xdr:from>
        <xdr:to>
          <xdr:col>47</xdr:col>
          <xdr:colOff>114300</xdr:colOff>
          <xdr:row>27</xdr:row>
          <xdr:rowOff>276225</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47625</xdr:colOff>
          <xdr:row>27</xdr:row>
          <xdr:rowOff>28575</xdr:rowOff>
        </xdr:from>
        <xdr:to>
          <xdr:col>49</xdr:col>
          <xdr:colOff>114300</xdr:colOff>
          <xdr:row>27</xdr:row>
          <xdr:rowOff>276225</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47625</xdr:colOff>
          <xdr:row>27</xdr:row>
          <xdr:rowOff>28575</xdr:rowOff>
        </xdr:from>
        <xdr:to>
          <xdr:col>51</xdr:col>
          <xdr:colOff>114300</xdr:colOff>
          <xdr:row>27</xdr:row>
          <xdr:rowOff>276225</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47625</xdr:colOff>
          <xdr:row>27</xdr:row>
          <xdr:rowOff>28575</xdr:rowOff>
        </xdr:from>
        <xdr:to>
          <xdr:col>53</xdr:col>
          <xdr:colOff>114300</xdr:colOff>
          <xdr:row>27</xdr:row>
          <xdr:rowOff>276225</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100-00001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47625</xdr:colOff>
          <xdr:row>28</xdr:row>
          <xdr:rowOff>28575</xdr:rowOff>
        </xdr:from>
        <xdr:to>
          <xdr:col>41</xdr:col>
          <xdr:colOff>114300</xdr:colOff>
          <xdr:row>28</xdr:row>
          <xdr:rowOff>276225</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28</xdr:row>
          <xdr:rowOff>28575</xdr:rowOff>
        </xdr:from>
        <xdr:to>
          <xdr:col>43</xdr:col>
          <xdr:colOff>114300</xdr:colOff>
          <xdr:row>28</xdr:row>
          <xdr:rowOff>276225</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100-00001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47625</xdr:colOff>
          <xdr:row>28</xdr:row>
          <xdr:rowOff>28575</xdr:rowOff>
        </xdr:from>
        <xdr:to>
          <xdr:col>45</xdr:col>
          <xdr:colOff>114300</xdr:colOff>
          <xdr:row>28</xdr:row>
          <xdr:rowOff>276225</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47625</xdr:colOff>
          <xdr:row>28</xdr:row>
          <xdr:rowOff>28575</xdr:rowOff>
        </xdr:from>
        <xdr:to>
          <xdr:col>47</xdr:col>
          <xdr:colOff>114300</xdr:colOff>
          <xdr:row>28</xdr:row>
          <xdr:rowOff>276225</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47625</xdr:colOff>
          <xdr:row>28</xdr:row>
          <xdr:rowOff>28575</xdr:rowOff>
        </xdr:from>
        <xdr:to>
          <xdr:col>49</xdr:col>
          <xdr:colOff>114300</xdr:colOff>
          <xdr:row>28</xdr:row>
          <xdr:rowOff>276225</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47625</xdr:colOff>
          <xdr:row>28</xdr:row>
          <xdr:rowOff>28575</xdr:rowOff>
        </xdr:from>
        <xdr:to>
          <xdr:col>51</xdr:col>
          <xdr:colOff>114300</xdr:colOff>
          <xdr:row>28</xdr:row>
          <xdr:rowOff>276225</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47625</xdr:colOff>
          <xdr:row>28</xdr:row>
          <xdr:rowOff>28575</xdr:rowOff>
        </xdr:from>
        <xdr:to>
          <xdr:col>53</xdr:col>
          <xdr:colOff>114300</xdr:colOff>
          <xdr:row>28</xdr:row>
          <xdr:rowOff>276225</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47625</xdr:colOff>
          <xdr:row>29</xdr:row>
          <xdr:rowOff>28575</xdr:rowOff>
        </xdr:from>
        <xdr:to>
          <xdr:col>41</xdr:col>
          <xdr:colOff>114300</xdr:colOff>
          <xdr:row>29</xdr:row>
          <xdr:rowOff>276225</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1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29</xdr:row>
          <xdr:rowOff>28575</xdr:rowOff>
        </xdr:from>
        <xdr:to>
          <xdr:col>43</xdr:col>
          <xdr:colOff>114300</xdr:colOff>
          <xdr:row>29</xdr:row>
          <xdr:rowOff>276225</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47625</xdr:colOff>
          <xdr:row>29</xdr:row>
          <xdr:rowOff>28575</xdr:rowOff>
        </xdr:from>
        <xdr:to>
          <xdr:col>45</xdr:col>
          <xdr:colOff>114300</xdr:colOff>
          <xdr:row>29</xdr:row>
          <xdr:rowOff>276225</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1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47625</xdr:colOff>
          <xdr:row>29</xdr:row>
          <xdr:rowOff>28575</xdr:rowOff>
        </xdr:from>
        <xdr:to>
          <xdr:col>47</xdr:col>
          <xdr:colOff>114300</xdr:colOff>
          <xdr:row>29</xdr:row>
          <xdr:rowOff>276225</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100-00002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47625</xdr:colOff>
          <xdr:row>29</xdr:row>
          <xdr:rowOff>28575</xdr:rowOff>
        </xdr:from>
        <xdr:to>
          <xdr:col>49</xdr:col>
          <xdr:colOff>114300</xdr:colOff>
          <xdr:row>29</xdr:row>
          <xdr:rowOff>276225</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100-00002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47625</xdr:colOff>
          <xdr:row>29</xdr:row>
          <xdr:rowOff>28575</xdr:rowOff>
        </xdr:from>
        <xdr:to>
          <xdr:col>51</xdr:col>
          <xdr:colOff>114300</xdr:colOff>
          <xdr:row>29</xdr:row>
          <xdr:rowOff>276225</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100-00002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47625</xdr:colOff>
          <xdr:row>29</xdr:row>
          <xdr:rowOff>28575</xdr:rowOff>
        </xdr:from>
        <xdr:to>
          <xdr:col>53</xdr:col>
          <xdr:colOff>114300</xdr:colOff>
          <xdr:row>29</xdr:row>
          <xdr:rowOff>276225</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100-00002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47625</xdr:colOff>
          <xdr:row>30</xdr:row>
          <xdr:rowOff>28575</xdr:rowOff>
        </xdr:from>
        <xdr:to>
          <xdr:col>41</xdr:col>
          <xdr:colOff>114300</xdr:colOff>
          <xdr:row>30</xdr:row>
          <xdr:rowOff>276225</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100-00002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30</xdr:row>
          <xdr:rowOff>28575</xdr:rowOff>
        </xdr:from>
        <xdr:to>
          <xdr:col>43</xdr:col>
          <xdr:colOff>114300</xdr:colOff>
          <xdr:row>30</xdr:row>
          <xdr:rowOff>276225</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47625</xdr:colOff>
          <xdr:row>30</xdr:row>
          <xdr:rowOff>28575</xdr:rowOff>
        </xdr:from>
        <xdr:to>
          <xdr:col>45</xdr:col>
          <xdr:colOff>114300</xdr:colOff>
          <xdr:row>30</xdr:row>
          <xdr:rowOff>276225</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100-00002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47625</xdr:colOff>
          <xdr:row>30</xdr:row>
          <xdr:rowOff>28575</xdr:rowOff>
        </xdr:from>
        <xdr:to>
          <xdr:col>47</xdr:col>
          <xdr:colOff>114300</xdr:colOff>
          <xdr:row>30</xdr:row>
          <xdr:rowOff>276225</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100-00002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47625</xdr:colOff>
          <xdr:row>30</xdr:row>
          <xdr:rowOff>28575</xdr:rowOff>
        </xdr:from>
        <xdr:to>
          <xdr:col>49</xdr:col>
          <xdr:colOff>114300</xdr:colOff>
          <xdr:row>30</xdr:row>
          <xdr:rowOff>276225</xdr:rowOff>
        </xdr:to>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100-00002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47625</xdr:colOff>
          <xdr:row>30</xdr:row>
          <xdr:rowOff>28575</xdr:rowOff>
        </xdr:from>
        <xdr:to>
          <xdr:col>51</xdr:col>
          <xdr:colOff>114300</xdr:colOff>
          <xdr:row>30</xdr:row>
          <xdr:rowOff>276225</xdr:rowOff>
        </xdr:to>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100-00002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47625</xdr:colOff>
          <xdr:row>30</xdr:row>
          <xdr:rowOff>28575</xdr:rowOff>
        </xdr:from>
        <xdr:to>
          <xdr:col>53</xdr:col>
          <xdr:colOff>114300</xdr:colOff>
          <xdr:row>30</xdr:row>
          <xdr:rowOff>276225</xdr:rowOff>
        </xdr:to>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100-00002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47625</xdr:colOff>
          <xdr:row>31</xdr:row>
          <xdr:rowOff>28575</xdr:rowOff>
        </xdr:from>
        <xdr:to>
          <xdr:col>41</xdr:col>
          <xdr:colOff>114300</xdr:colOff>
          <xdr:row>31</xdr:row>
          <xdr:rowOff>276225</xdr:rowOff>
        </xdr:to>
        <xdr:sp macro="" textlink="">
          <xdr:nvSpPr>
            <xdr:cNvPr id="13355" name="Check Box 43" hidden="1">
              <a:extLst>
                <a:ext uri="{63B3BB69-23CF-44E3-9099-C40C66FF867C}">
                  <a14:compatExt spid="_x0000_s13355"/>
                </a:ext>
                <a:ext uri="{FF2B5EF4-FFF2-40B4-BE49-F238E27FC236}">
                  <a16:creationId xmlns:a16="http://schemas.microsoft.com/office/drawing/2014/main" id="{00000000-0008-0000-0100-00002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31</xdr:row>
          <xdr:rowOff>28575</xdr:rowOff>
        </xdr:from>
        <xdr:to>
          <xdr:col>43</xdr:col>
          <xdr:colOff>114300</xdr:colOff>
          <xdr:row>31</xdr:row>
          <xdr:rowOff>276225</xdr:rowOff>
        </xdr:to>
        <xdr:sp macro="" textlink="">
          <xdr:nvSpPr>
            <xdr:cNvPr id="13356" name="Check Box 44" hidden="1">
              <a:extLst>
                <a:ext uri="{63B3BB69-23CF-44E3-9099-C40C66FF867C}">
                  <a14:compatExt spid="_x0000_s13356"/>
                </a:ext>
                <a:ext uri="{FF2B5EF4-FFF2-40B4-BE49-F238E27FC236}">
                  <a16:creationId xmlns:a16="http://schemas.microsoft.com/office/drawing/2014/main" id="{00000000-0008-0000-0100-00002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47625</xdr:colOff>
          <xdr:row>31</xdr:row>
          <xdr:rowOff>28575</xdr:rowOff>
        </xdr:from>
        <xdr:to>
          <xdr:col>45</xdr:col>
          <xdr:colOff>114300</xdr:colOff>
          <xdr:row>31</xdr:row>
          <xdr:rowOff>276225</xdr:rowOff>
        </xdr:to>
        <xdr:sp macro="" textlink="">
          <xdr:nvSpPr>
            <xdr:cNvPr id="13357" name="Check Box 45" hidden="1">
              <a:extLst>
                <a:ext uri="{63B3BB69-23CF-44E3-9099-C40C66FF867C}">
                  <a14:compatExt spid="_x0000_s13357"/>
                </a:ext>
                <a:ext uri="{FF2B5EF4-FFF2-40B4-BE49-F238E27FC236}">
                  <a16:creationId xmlns:a16="http://schemas.microsoft.com/office/drawing/2014/main" id="{00000000-0008-0000-0100-00002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47625</xdr:colOff>
          <xdr:row>31</xdr:row>
          <xdr:rowOff>28575</xdr:rowOff>
        </xdr:from>
        <xdr:to>
          <xdr:col>47</xdr:col>
          <xdr:colOff>114300</xdr:colOff>
          <xdr:row>31</xdr:row>
          <xdr:rowOff>276225</xdr:rowOff>
        </xdr:to>
        <xdr:sp macro="" textlink="">
          <xdr:nvSpPr>
            <xdr:cNvPr id="13358" name="Check Box 46" hidden="1">
              <a:extLst>
                <a:ext uri="{63B3BB69-23CF-44E3-9099-C40C66FF867C}">
                  <a14:compatExt spid="_x0000_s13358"/>
                </a:ext>
                <a:ext uri="{FF2B5EF4-FFF2-40B4-BE49-F238E27FC236}">
                  <a16:creationId xmlns:a16="http://schemas.microsoft.com/office/drawing/2014/main" id="{00000000-0008-0000-0100-00002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47625</xdr:colOff>
          <xdr:row>31</xdr:row>
          <xdr:rowOff>28575</xdr:rowOff>
        </xdr:from>
        <xdr:to>
          <xdr:col>49</xdr:col>
          <xdr:colOff>114300</xdr:colOff>
          <xdr:row>31</xdr:row>
          <xdr:rowOff>276225</xdr:rowOff>
        </xdr:to>
        <xdr:sp macro="" textlink="">
          <xdr:nvSpPr>
            <xdr:cNvPr id="13359" name="Check Box 47" hidden="1">
              <a:extLst>
                <a:ext uri="{63B3BB69-23CF-44E3-9099-C40C66FF867C}">
                  <a14:compatExt spid="_x0000_s13359"/>
                </a:ext>
                <a:ext uri="{FF2B5EF4-FFF2-40B4-BE49-F238E27FC236}">
                  <a16:creationId xmlns:a16="http://schemas.microsoft.com/office/drawing/2014/main" id="{00000000-0008-0000-0100-00002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47625</xdr:colOff>
          <xdr:row>31</xdr:row>
          <xdr:rowOff>28575</xdr:rowOff>
        </xdr:from>
        <xdr:to>
          <xdr:col>51</xdr:col>
          <xdr:colOff>114300</xdr:colOff>
          <xdr:row>31</xdr:row>
          <xdr:rowOff>276225</xdr:rowOff>
        </xdr:to>
        <xdr:sp macro="" textlink="">
          <xdr:nvSpPr>
            <xdr:cNvPr id="13360" name="Check Box 48" hidden="1">
              <a:extLst>
                <a:ext uri="{63B3BB69-23CF-44E3-9099-C40C66FF867C}">
                  <a14:compatExt spid="_x0000_s13360"/>
                </a:ext>
                <a:ext uri="{FF2B5EF4-FFF2-40B4-BE49-F238E27FC236}">
                  <a16:creationId xmlns:a16="http://schemas.microsoft.com/office/drawing/2014/main" id="{00000000-0008-0000-0100-00003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47625</xdr:colOff>
          <xdr:row>31</xdr:row>
          <xdr:rowOff>28575</xdr:rowOff>
        </xdr:from>
        <xdr:to>
          <xdr:col>53</xdr:col>
          <xdr:colOff>114300</xdr:colOff>
          <xdr:row>31</xdr:row>
          <xdr:rowOff>276225</xdr:rowOff>
        </xdr:to>
        <xdr:sp macro="" textlink="">
          <xdr:nvSpPr>
            <xdr:cNvPr id="13361" name="Check Box 49" hidden="1">
              <a:extLst>
                <a:ext uri="{63B3BB69-23CF-44E3-9099-C40C66FF867C}">
                  <a14:compatExt spid="_x0000_s13361"/>
                </a:ext>
                <a:ext uri="{FF2B5EF4-FFF2-40B4-BE49-F238E27FC236}">
                  <a16:creationId xmlns:a16="http://schemas.microsoft.com/office/drawing/2014/main" id="{00000000-0008-0000-0100-00003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47625</xdr:colOff>
          <xdr:row>32</xdr:row>
          <xdr:rowOff>28575</xdr:rowOff>
        </xdr:from>
        <xdr:to>
          <xdr:col>41</xdr:col>
          <xdr:colOff>114300</xdr:colOff>
          <xdr:row>32</xdr:row>
          <xdr:rowOff>276225</xdr:rowOff>
        </xdr:to>
        <xdr:sp macro="" textlink="">
          <xdr:nvSpPr>
            <xdr:cNvPr id="13362" name="Check Box 50" hidden="1">
              <a:extLst>
                <a:ext uri="{63B3BB69-23CF-44E3-9099-C40C66FF867C}">
                  <a14:compatExt spid="_x0000_s13362"/>
                </a:ext>
                <a:ext uri="{FF2B5EF4-FFF2-40B4-BE49-F238E27FC236}">
                  <a16:creationId xmlns:a16="http://schemas.microsoft.com/office/drawing/2014/main" id="{00000000-0008-0000-0100-00003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32</xdr:row>
          <xdr:rowOff>28575</xdr:rowOff>
        </xdr:from>
        <xdr:to>
          <xdr:col>43</xdr:col>
          <xdr:colOff>114300</xdr:colOff>
          <xdr:row>32</xdr:row>
          <xdr:rowOff>276225</xdr:rowOff>
        </xdr:to>
        <xdr:sp macro="" textlink="">
          <xdr:nvSpPr>
            <xdr:cNvPr id="13363" name="Check Box 51" hidden="1">
              <a:extLst>
                <a:ext uri="{63B3BB69-23CF-44E3-9099-C40C66FF867C}">
                  <a14:compatExt spid="_x0000_s13363"/>
                </a:ext>
                <a:ext uri="{FF2B5EF4-FFF2-40B4-BE49-F238E27FC236}">
                  <a16:creationId xmlns:a16="http://schemas.microsoft.com/office/drawing/2014/main" id="{00000000-0008-0000-0100-00003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47625</xdr:colOff>
          <xdr:row>32</xdr:row>
          <xdr:rowOff>28575</xdr:rowOff>
        </xdr:from>
        <xdr:to>
          <xdr:col>45</xdr:col>
          <xdr:colOff>114300</xdr:colOff>
          <xdr:row>32</xdr:row>
          <xdr:rowOff>276225</xdr:rowOff>
        </xdr:to>
        <xdr:sp macro="" textlink="">
          <xdr:nvSpPr>
            <xdr:cNvPr id="13364" name="Check Box 52" hidden="1">
              <a:extLst>
                <a:ext uri="{63B3BB69-23CF-44E3-9099-C40C66FF867C}">
                  <a14:compatExt spid="_x0000_s13364"/>
                </a:ext>
                <a:ext uri="{FF2B5EF4-FFF2-40B4-BE49-F238E27FC236}">
                  <a16:creationId xmlns:a16="http://schemas.microsoft.com/office/drawing/2014/main" id="{00000000-0008-0000-0100-00003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47625</xdr:colOff>
          <xdr:row>32</xdr:row>
          <xdr:rowOff>28575</xdr:rowOff>
        </xdr:from>
        <xdr:to>
          <xdr:col>47</xdr:col>
          <xdr:colOff>114300</xdr:colOff>
          <xdr:row>32</xdr:row>
          <xdr:rowOff>276225</xdr:rowOff>
        </xdr:to>
        <xdr:sp macro="" textlink="">
          <xdr:nvSpPr>
            <xdr:cNvPr id="13365" name="Check Box 53" hidden="1">
              <a:extLst>
                <a:ext uri="{63B3BB69-23CF-44E3-9099-C40C66FF867C}">
                  <a14:compatExt spid="_x0000_s13365"/>
                </a:ext>
                <a:ext uri="{FF2B5EF4-FFF2-40B4-BE49-F238E27FC236}">
                  <a16:creationId xmlns:a16="http://schemas.microsoft.com/office/drawing/2014/main" id="{00000000-0008-0000-0100-00003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47625</xdr:colOff>
          <xdr:row>32</xdr:row>
          <xdr:rowOff>28575</xdr:rowOff>
        </xdr:from>
        <xdr:to>
          <xdr:col>49</xdr:col>
          <xdr:colOff>114300</xdr:colOff>
          <xdr:row>32</xdr:row>
          <xdr:rowOff>276225</xdr:rowOff>
        </xdr:to>
        <xdr:sp macro="" textlink="">
          <xdr:nvSpPr>
            <xdr:cNvPr id="13366" name="Check Box 54" hidden="1">
              <a:extLst>
                <a:ext uri="{63B3BB69-23CF-44E3-9099-C40C66FF867C}">
                  <a14:compatExt spid="_x0000_s13366"/>
                </a:ext>
                <a:ext uri="{FF2B5EF4-FFF2-40B4-BE49-F238E27FC236}">
                  <a16:creationId xmlns:a16="http://schemas.microsoft.com/office/drawing/2014/main" id="{00000000-0008-0000-0100-00003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47625</xdr:colOff>
          <xdr:row>32</xdr:row>
          <xdr:rowOff>28575</xdr:rowOff>
        </xdr:from>
        <xdr:to>
          <xdr:col>51</xdr:col>
          <xdr:colOff>114300</xdr:colOff>
          <xdr:row>32</xdr:row>
          <xdr:rowOff>276225</xdr:rowOff>
        </xdr:to>
        <xdr:sp macro="" textlink="">
          <xdr:nvSpPr>
            <xdr:cNvPr id="13367" name="Check Box 55" hidden="1">
              <a:extLst>
                <a:ext uri="{63B3BB69-23CF-44E3-9099-C40C66FF867C}">
                  <a14:compatExt spid="_x0000_s13367"/>
                </a:ext>
                <a:ext uri="{FF2B5EF4-FFF2-40B4-BE49-F238E27FC236}">
                  <a16:creationId xmlns:a16="http://schemas.microsoft.com/office/drawing/2014/main" id="{00000000-0008-0000-0100-00003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47625</xdr:colOff>
          <xdr:row>32</xdr:row>
          <xdr:rowOff>28575</xdr:rowOff>
        </xdr:from>
        <xdr:to>
          <xdr:col>53</xdr:col>
          <xdr:colOff>114300</xdr:colOff>
          <xdr:row>32</xdr:row>
          <xdr:rowOff>276225</xdr:rowOff>
        </xdr:to>
        <xdr:sp macro="" textlink="">
          <xdr:nvSpPr>
            <xdr:cNvPr id="13368" name="Check Box 56" hidden="1">
              <a:extLst>
                <a:ext uri="{63B3BB69-23CF-44E3-9099-C40C66FF867C}">
                  <a14:compatExt spid="_x0000_s13368"/>
                </a:ext>
                <a:ext uri="{FF2B5EF4-FFF2-40B4-BE49-F238E27FC236}">
                  <a16:creationId xmlns:a16="http://schemas.microsoft.com/office/drawing/2014/main" id="{00000000-0008-0000-0100-00003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47625</xdr:colOff>
          <xdr:row>33</xdr:row>
          <xdr:rowOff>28575</xdr:rowOff>
        </xdr:from>
        <xdr:to>
          <xdr:col>41</xdr:col>
          <xdr:colOff>114300</xdr:colOff>
          <xdr:row>33</xdr:row>
          <xdr:rowOff>276225</xdr:rowOff>
        </xdr:to>
        <xdr:sp macro="" textlink="">
          <xdr:nvSpPr>
            <xdr:cNvPr id="13369" name="Check Box 57" hidden="1">
              <a:extLst>
                <a:ext uri="{63B3BB69-23CF-44E3-9099-C40C66FF867C}">
                  <a14:compatExt spid="_x0000_s13369"/>
                </a:ext>
                <a:ext uri="{FF2B5EF4-FFF2-40B4-BE49-F238E27FC236}">
                  <a16:creationId xmlns:a16="http://schemas.microsoft.com/office/drawing/2014/main" id="{00000000-0008-0000-0100-00003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33</xdr:row>
          <xdr:rowOff>28575</xdr:rowOff>
        </xdr:from>
        <xdr:to>
          <xdr:col>43</xdr:col>
          <xdr:colOff>114300</xdr:colOff>
          <xdr:row>33</xdr:row>
          <xdr:rowOff>276225</xdr:rowOff>
        </xdr:to>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100-00003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47625</xdr:colOff>
          <xdr:row>33</xdr:row>
          <xdr:rowOff>28575</xdr:rowOff>
        </xdr:from>
        <xdr:to>
          <xdr:col>45</xdr:col>
          <xdr:colOff>114300</xdr:colOff>
          <xdr:row>33</xdr:row>
          <xdr:rowOff>276225</xdr:rowOff>
        </xdr:to>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100-00003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47625</xdr:colOff>
          <xdr:row>33</xdr:row>
          <xdr:rowOff>28575</xdr:rowOff>
        </xdr:from>
        <xdr:to>
          <xdr:col>47</xdr:col>
          <xdr:colOff>114300</xdr:colOff>
          <xdr:row>33</xdr:row>
          <xdr:rowOff>276225</xdr:rowOff>
        </xdr:to>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100-00003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47625</xdr:colOff>
          <xdr:row>33</xdr:row>
          <xdr:rowOff>28575</xdr:rowOff>
        </xdr:from>
        <xdr:to>
          <xdr:col>49</xdr:col>
          <xdr:colOff>114300</xdr:colOff>
          <xdr:row>33</xdr:row>
          <xdr:rowOff>276225</xdr:rowOff>
        </xdr:to>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100-00003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47625</xdr:colOff>
          <xdr:row>33</xdr:row>
          <xdr:rowOff>28575</xdr:rowOff>
        </xdr:from>
        <xdr:to>
          <xdr:col>51</xdr:col>
          <xdr:colOff>114300</xdr:colOff>
          <xdr:row>33</xdr:row>
          <xdr:rowOff>276225</xdr:rowOff>
        </xdr:to>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100-00003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47625</xdr:colOff>
          <xdr:row>33</xdr:row>
          <xdr:rowOff>28575</xdr:rowOff>
        </xdr:from>
        <xdr:to>
          <xdr:col>53</xdr:col>
          <xdr:colOff>114300</xdr:colOff>
          <xdr:row>33</xdr:row>
          <xdr:rowOff>276225</xdr:rowOff>
        </xdr:to>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100-00003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47625</xdr:colOff>
          <xdr:row>34</xdr:row>
          <xdr:rowOff>28575</xdr:rowOff>
        </xdr:from>
        <xdr:to>
          <xdr:col>41</xdr:col>
          <xdr:colOff>114300</xdr:colOff>
          <xdr:row>34</xdr:row>
          <xdr:rowOff>276225</xdr:rowOff>
        </xdr:to>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100-00004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34</xdr:row>
          <xdr:rowOff>28575</xdr:rowOff>
        </xdr:from>
        <xdr:to>
          <xdr:col>43</xdr:col>
          <xdr:colOff>114300</xdr:colOff>
          <xdr:row>34</xdr:row>
          <xdr:rowOff>276225</xdr:rowOff>
        </xdr:to>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100-00004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47625</xdr:colOff>
          <xdr:row>34</xdr:row>
          <xdr:rowOff>28575</xdr:rowOff>
        </xdr:from>
        <xdr:to>
          <xdr:col>45</xdr:col>
          <xdr:colOff>114300</xdr:colOff>
          <xdr:row>34</xdr:row>
          <xdr:rowOff>276225</xdr:rowOff>
        </xdr:to>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100-00004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47625</xdr:colOff>
          <xdr:row>34</xdr:row>
          <xdr:rowOff>28575</xdr:rowOff>
        </xdr:from>
        <xdr:to>
          <xdr:col>47</xdr:col>
          <xdr:colOff>114300</xdr:colOff>
          <xdr:row>34</xdr:row>
          <xdr:rowOff>276225</xdr:rowOff>
        </xdr:to>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100-00004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47625</xdr:colOff>
          <xdr:row>34</xdr:row>
          <xdr:rowOff>28575</xdr:rowOff>
        </xdr:from>
        <xdr:to>
          <xdr:col>49</xdr:col>
          <xdr:colOff>114300</xdr:colOff>
          <xdr:row>34</xdr:row>
          <xdr:rowOff>276225</xdr:rowOff>
        </xdr:to>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100-00004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47625</xdr:colOff>
          <xdr:row>34</xdr:row>
          <xdr:rowOff>28575</xdr:rowOff>
        </xdr:from>
        <xdr:to>
          <xdr:col>51</xdr:col>
          <xdr:colOff>114300</xdr:colOff>
          <xdr:row>34</xdr:row>
          <xdr:rowOff>276225</xdr:rowOff>
        </xdr:to>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100-00004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47625</xdr:colOff>
          <xdr:row>34</xdr:row>
          <xdr:rowOff>28575</xdr:rowOff>
        </xdr:from>
        <xdr:to>
          <xdr:col>53</xdr:col>
          <xdr:colOff>114300</xdr:colOff>
          <xdr:row>34</xdr:row>
          <xdr:rowOff>276225</xdr:rowOff>
        </xdr:to>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100-00004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47625</xdr:colOff>
          <xdr:row>35</xdr:row>
          <xdr:rowOff>28575</xdr:rowOff>
        </xdr:from>
        <xdr:to>
          <xdr:col>41</xdr:col>
          <xdr:colOff>114300</xdr:colOff>
          <xdr:row>35</xdr:row>
          <xdr:rowOff>276225</xdr:rowOff>
        </xdr:to>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100-00004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35</xdr:row>
          <xdr:rowOff>28575</xdr:rowOff>
        </xdr:from>
        <xdr:to>
          <xdr:col>43</xdr:col>
          <xdr:colOff>114300</xdr:colOff>
          <xdr:row>35</xdr:row>
          <xdr:rowOff>276225</xdr:rowOff>
        </xdr:to>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100-00004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47625</xdr:colOff>
          <xdr:row>35</xdr:row>
          <xdr:rowOff>28575</xdr:rowOff>
        </xdr:from>
        <xdr:to>
          <xdr:col>45</xdr:col>
          <xdr:colOff>114300</xdr:colOff>
          <xdr:row>35</xdr:row>
          <xdr:rowOff>276225</xdr:rowOff>
        </xdr:to>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100-00004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47625</xdr:colOff>
          <xdr:row>35</xdr:row>
          <xdr:rowOff>28575</xdr:rowOff>
        </xdr:from>
        <xdr:to>
          <xdr:col>47</xdr:col>
          <xdr:colOff>114300</xdr:colOff>
          <xdr:row>35</xdr:row>
          <xdr:rowOff>276225</xdr:rowOff>
        </xdr:to>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100-00004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47625</xdr:colOff>
          <xdr:row>35</xdr:row>
          <xdr:rowOff>28575</xdr:rowOff>
        </xdr:from>
        <xdr:to>
          <xdr:col>49</xdr:col>
          <xdr:colOff>114300</xdr:colOff>
          <xdr:row>35</xdr:row>
          <xdr:rowOff>276225</xdr:rowOff>
        </xdr:to>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100-00004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47625</xdr:colOff>
          <xdr:row>35</xdr:row>
          <xdr:rowOff>28575</xdr:rowOff>
        </xdr:from>
        <xdr:to>
          <xdr:col>51</xdr:col>
          <xdr:colOff>114300</xdr:colOff>
          <xdr:row>35</xdr:row>
          <xdr:rowOff>276225</xdr:rowOff>
        </xdr:to>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100-00004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47625</xdr:colOff>
          <xdr:row>35</xdr:row>
          <xdr:rowOff>28575</xdr:rowOff>
        </xdr:from>
        <xdr:to>
          <xdr:col>53</xdr:col>
          <xdr:colOff>114300</xdr:colOff>
          <xdr:row>35</xdr:row>
          <xdr:rowOff>276225</xdr:rowOff>
        </xdr:to>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100-00004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47625</xdr:colOff>
          <xdr:row>36</xdr:row>
          <xdr:rowOff>28575</xdr:rowOff>
        </xdr:from>
        <xdr:to>
          <xdr:col>41</xdr:col>
          <xdr:colOff>114300</xdr:colOff>
          <xdr:row>36</xdr:row>
          <xdr:rowOff>276225</xdr:rowOff>
        </xdr:to>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100-00004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36</xdr:row>
          <xdr:rowOff>28575</xdr:rowOff>
        </xdr:from>
        <xdr:to>
          <xdr:col>43</xdr:col>
          <xdr:colOff>114300</xdr:colOff>
          <xdr:row>36</xdr:row>
          <xdr:rowOff>276225</xdr:rowOff>
        </xdr:to>
        <xdr:sp macro="" textlink="">
          <xdr:nvSpPr>
            <xdr:cNvPr id="13391" name="Check Box 79" hidden="1">
              <a:extLst>
                <a:ext uri="{63B3BB69-23CF-44E3-9099-C40C66FF867C}">
                  <a14:compatExt spid="_x0000_s13391"/>
                </a:ext>
                <a:ext uri="{FF2B5EF4-FFF2-40B4-BE49-F238E27FC236}">
                  <a16:creationId xmlns:a16="http://schemas.microsoft.com/office/drawing/2014/main" id="{00000000-0008-0000-0100-00004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47625</xdr:colOff>
          <xdr:row>36</xdr:row>
          <xdr:rowOff>28575</xdr:rowOff>
        </xdr:from>
        <xdr:to>
          <xdr:col>45</xdr:col>
          <xdr:colOff>114300</xdr:colOff>
          <xdr:row>36</xdr:row>
          <xdr:rowOff>276225</xdr:rowOff>
        </xdr:to>
        <xdr:sp macro="" textlink="">
          <xdr:nvSpPr>
            <xdr:cNvPr id="13392" name="Check Box 80" hidden="1">
              <a:extLst>
                <a:ext uri="{63B3BB69-23CF-44E3-9099-C40C66FF867C}">
                  <a14:compatExt spid="_x0000_s13392"/>
                </a:ext>
                <a:ext uri="{FF2B5EF4-FFF2-40B4-BE49-F238E27FC236}">
                  <a16:creationId xmlns:a16="http://schemas.microsoft.com/office/drawing/2014/main" id="{00000000-0008-0000-0100-00005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47625</xdr:colOff>
          <xdr:row>36</xdr:row>
          <xdr:rowOff>28575</xdr:rowOff>
        </xdr:from>
        <xdr:to>
          <xdr:col>47</xdr:col>
          <xdr:colOff>114300</xdr:colOff>
          <xdr:row>36</xdr:row>
          <xdr:rowOff>276225</xdr:rowOff>
        </xdr:to>
        <xdr:sp macro="" textlink="">
          <xdr:nvSpPr>
            <xdr:cNvPr id="13393" name="Check Box 81" hidden="1">
              <a:extLst>
                <a:ext uri="{63B3BB69-23CF-44E3-9099-C40C66FF867C}">
                  <a14:compatExt spid="_x0000_s13393"/>
                </a:ext>
                <a:ext uri="{FF2B5EF4-FFF2-40B4-BE49-F238E27FC236}">
                  <a16:creationId xmlns:a16="http://schemas.microsoft.com/office/drawing/2014/main" id="{00000000-0008-0000-0100-00005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47625</xdr:colOff>
          <xdr:row>36</xdr:row>
          <xdr:rowOff>28575</xdr:rowOff>
        </xdr:from>
        <xdr:to>
          <xdr:col>49</xdr:col>
          <xdr:colOff>114300</xdr:colOff>
          <xdr:row>36</xdr:row>
          <xdr:rowOff>276225</xdr:rowOff>
        </xdr:to>
        <xdr:sp macro="" textlink="">
          <xdr:nvSpPr>
            <xdr:cNvPr id="13394" name="Check Box 82" hidden="1">
              <a:extLst>
                <a:ext uri="{63B3BB69-23CF-44E3-9099-C40C66FF867C}">
                  <a14:compatExt spid="_x0000_s13394"/>
                </a:ext>
                <a:ext uri="{FF2B5EF4-FFF2-40B4-BE49-F238E27FC236}">
                  <a16:creationId xmlns:a16="http://schemas.microsoft.com/office/drawing/2014/main" id="{00000000-0008-0000-0100-00005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47625</xdr:colOff>
          <xdr:row>36</xdr:row>
          <xdr:rowOff>28575</xdr:rowOff>
        </xdr:from>
        <xdr:to>
          <xdr:col>51</xdr:col>
          <xdr:colOff>114300</xdr:colOff>
          <xdr:row>36</xdr:row>
          <xdr:rowOff>276225</xdr:rowOff>
        </xdr:to>
        <xdr:sp macro="" textlink="">
          <xdr:nvSpPr>
            <xdr:cNvPr id="13395" name="Check Box 83" hidden="1">
              <a:extLst>
                <a:ext uri="{63B3BB69-23CF-44E3-9099-C40C66FF867C}">
                  <a14:compatExt spid="_x0000_s13395"/>
                </a:ext>
                <a:ext uri="{FF2B5EF4-FFF2-40B4-BE49-F238E27FC236}">
                  <a16:creationId xmlns:a16="http://schemas.microsoft.com/office/drawing/2014/main" id="{00000000-0008-0000-0100-00005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47625</xdr:colOff>
          <xdr:row>36</xdr:row>
          <xdr:rowOff>28575</xdr:rowOff>
        </xdr:from>
        <xdr:to>
          <xdr:col>53</xdr:col>
          <xdr:colOff>114300</xdr:colOff>
          <xdr:row>36</xdr:row>
          <xdr:rowOff>276225</xdr:rowOff>
        </xdr:to>
        <xdr:sp macro="" textlink="">
          <xdr:nvSpPr>
            <xdr:cNvPr id="13396" name="Check Box 84" hidden="1">
              <a:extLst>
                <a:ext uri="{63B3BB69-23CF-44E3-9099-C40C66FF867C}">
                  <a14:compatExt spid="_x0000_s13396"/>
                </a:ext>
                <a:ext uri="{FF2B5EF4-FFF2-40B4-BE49-F238E27FC236}">
                  <a16:creationId xmlns:a16="http://schemas.microsoft.com/office/drawing/2014/main" id="{00000000-0008-0000-0100-00005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41</xdr:col>
      <xdr:colOff>32075</xdr:colOff>
      <xdr:row>47</xdr:row>
      <xdr:rowOff>28768</xdr:rowOff>
    </xdr:from>
    <xdr:to>
      <xdr:col>41</xdr:col>
      <xdr:colOff>125463</xdr:colOff>
      <xdr:row>47</xdr:row>
      <xdr:rowOff>99086</xdr:rowOff>
    </xdr:to>
    <xdr:pic>
      <xdr:nvPicPr>
        <xdr:cNvPr id="122" name="Picture 121">
          <a:extLst>
            <a:ext uri="{FF2B5EF4-FFF2-40B4-BE49-F238E27FC236}">
              <a16:creationId xmlns:a16="http://schemas.microsoft.com/office/drawing/2014/main" id="{00000000-0008-0000-01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0475" y="12411268"/>
          <a:ext cx="93388" cy="70318"/>
        </a:xfrm>
        <a:prstGeom prst="rect">
          <a:avLst/>
        </a:prstGeom>
      </xdr:spPr>
    </xdr:pic>
    <xdr:clientData/>
  </xdr:twoCellAnchor>
  <xdr:oneCellAnchor>
    <xdr:from>
      <xdr:col>0</xdr:col>
      <xdr:colOff>0</xdr:colOff>
      <xdr:row>24</xdr:row>
      <xdr:rowOff>400050</xdr:rowOff>
    </xdr:from>
    <xdr:ext cx="479042" cy="248851"/>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0" y="3819525"/>
          <a:ext cx="47904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a:t>06:00</a:t>
          </a:r>
          <a:endParaRPr lang="ro-RO" sz="1000"/>
        </a:p>
      </xdr:txBody>
    </xdr:sp>
    <xdr:clientData/>
  </xdr:oneCellAnchor>
  <xdr:oneCellAnchor>
    <xdr:from>
      <xdr:col>0</xdr:col>
      <xdr:colOff>0</xdr:colOff>
      <xdr:row>27</xdr:row>
      <xdr:rowOff>238125</xdr:rowOff>
    </xdr:from>
    <xdr:ext cx="479042" cy="248851"/>
    <xdr:sp macro="" textlink="">
      <xdr:nvSpPr>
        <xdr:cNvPr id="124" name="TextBox 123">
          <a:extLst>
            <a:ext uri="{FF2B5EF4-FFF2-40B4-BE49-F238E27FC236}">
              <a16:creationId xmlns:a16="http://schemas.microsoft.com/office/drawing/2014/main" id="{00000000-0008-0000-0100-00007C000000}"/>
            </a:ext>
          </a:extLst>
        </xdr:cNvPr>
        <xdr:cNvSpPr txBox="1"/>
      </xdr:nvSpPr>
      <xdr:spPr>
        <a:xfrm>
          <a:off x="0" y="5000625"/>
          <a:ext cx="47904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a:t>11:59</a:t>
          </a:r>
          <a:endParaRPr lang="ro-RO" sz="1000"/>
        </a:p>
      </xdr:txBody>
    </xdr:sp>
    <xdr:clientData/>
  </xdr:oneCellAnchor>
  <xdr:oneCellAnchor>
    <xdr:from>
      <xdr:col>0</xdr:col>
      <xdr:colOff>0</xdr:colOff>
      <xdr:row>27</xdr:row>
      <xdr:rowOff>409575</xdr:rowOff>
    </xdr:from>
    <xdr:ext cx="479042" cy="248851"/>
    <xdr:sp macro="" textlink="">
      <xdr:nvSpPr>
        <xdr:cNvPr id="125" name="TextBox 124">
          <a:extLst>
            <a:ext uri="{FF2B5EF4-FFF2-40B4-BE49-F238E27FC236}">
              <a16:creationId xmlns:a16="http://schemas.microsoft.com/office/drawing/2014/main" id="{00000000-0008-0000-0100-00007D000000}"/>
            </a:ext>
          </a:extLst>
        </xdr:cNvPr>
        <xdr:cNvSpPr txBox="1"/>
      </xdr:nvSpPr>
      <xdr:spPr>
        <a:xfrm>
          <a:off x="0" y="5172075"/>
          <a:ext cx="47904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a:t>12:00</a:t>
          </a:r>
          <a:endParaRPr lang="ro-RO" sz="1000"/>
        </a:p>
      </xdr:txBody>
    </xdr:sp>
    <xdr:clientData/>
  </xdr:oneCellAnchor>
  <xdr:oneCellAnchor>
    <xdr:from>
      <xdr:col>0</xdr:col>
      <xdr:colOff>0</xdr:colOff>
      <xdr:row>30</xdr:row>
      <xdr:rowOff>238125</xdr:rowOff>
    </xdr:from>
    <xdr:ext cx="479042" cy="248851"/>
    <xdr:sp macro="" textlink="">
      <xdr:nvSpPr>
        <xdr:cNvPr id="126" name="TextBox 125">
          <a:extLst>
            <a:ext uri="{FF2B5EF4-FFF2-40B4-BE49-F238E27FC236}">
              <a16:creationId xmlns:a16="http://schemas.microsoft.com/office/drawing/2014/main" id="{00000000-0008-0000-0100-00007E000000}"/>
            </a:ext>
          </a:extLst>
        </xdr:cNvPr>
        <xdr:cNvSpPr txBox="1"/>
      </xdr:nvSpPr>
      <xdr:spPr>
        <a:xfrm>
          <a:off x="0" y="6343650"/>
          <a:ext cx="47904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a:t>17:59</a:t>
          </a:r>
          <a:endParaRPr lang="ro-RO" sz="1000"/>
        </a:p>
      </xdr:txBody>
    </xdr:sp>
    <xdr:clientData/>
  </xdr:oneCellAnchor>
  <xdr:oneCellAnchor>
    <xdr:from>
      <xdr:col>0</xdr:col>
      <xdr:colOff>0</xdr:colOff>
      <xdr:row>30</xdr:row>
      <xdr:rowOff>409575</xdr:rowOff>
    </xdr:from>
    <xdr:ext cx="479042" cy="248851"/>
    <xdr:sp macro="" textlink="">
      <xdr:nvSpPr>
        <xdr:cNvPr id="127" name="TextBox 126">
          <a:extLst>
            <a:ext uri="{FF2B5EF4-FFF2-40B4-BE49-F238E27FC236}">
              <a16:creationId xmlns:a16="http://schemas.microsoft.com/office/drawing/2014/main" id="{00000000-0008-0000-0100-00007F000000}"/>
            </a:ext>
          </a:extLst>
        </xdr:cNvPr>
        <xdr:cNvSpPr txBox="1"/>
      </xdr:nvSpPr>
      <xdr:spPr>
        <a:xfrm>
          <a:off x="0" y="6515100"/>
          <a:ext cx="47904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a:t>18:00</a:t>
          </a:r>
          <a:endParaRPr lang="ro-RO" sz="1000"/>
        </a:p>
      </xdr:txBody>
    </xdr:sp>
    <xdr:clientData/>
  </xdr:oneCellAnchor>
  <xdr:oneCellAnchor>
    <xdr:from>
      <xdr:col>0</xdr:col>
      <xdr:colOff>0</xdr:colOff>
      <xdr:row>33</xdr:row>
      <xdr:rowOff>219075</xdr:rowOff>
    </xdr:from>
    <xdr:ext cx="479042" cy="248851"/>
    <xdr:sp macro="" textlink="">
      <xdr:nvSpPr>
        <xdr:cNvPr id="128" name="TextBox 127">
          <a:extLst>
            <a:ext uri="{FF2B5EF4-FFF2-40B4-BE49-F238E27FC236}">
              <a16:creationId xmlns:a16="http://schemas.microsoft.com/office/drawing/2014/main" id="{00000000-0008-0000-0100-000080000000}"/>
            </a:ext>
          </a:extLst>
        </xdr:cNvPr>
        <xdr:cNvSpPr txBox="1"/>
      </xdr:nvSpPr>
      <xdr:spPr>
        <a:xfrm>
          <a:off x="0" y="7667625"/>
          <a:ext cx="47904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a:t>21:59</a:t>
          </a:r>
          <a:endParaRPr lang="ro-RO" sz="1000"/>
        </a:p>
      </xdr:txBody>
    </xdr:sp>
    <xdr:clientData/>
  </xdr:oneCellAnchor>
  <xdr:oneCellAnchor>
    <xdr:from>
      <xdr:col>0</xdr:col>
      <xdr:colOff>0</xdr:colOff>
      <xdr:row>33</xdr:row>
      <xdr:rowOff>409575</xdr:rowOff>
    </xdr:from>
    <xdr:ext cx="479042" cy="248851"/>
    <xdr:sp macro="" textlink="">
      <xdr:nvSpPr>
        <xdr:cNvPr id="129" name="TextBox 128">
          <a:extLst>
            <a:ext uri="{FF2B5EF4-FFF2-40B4-BE49-F238E27FC236}">
              <a16:creationId xmlns:a16="http://schemas.microsoft.com/office/drawing/2014/main" id="{00000000-0008-0000-0100-000081000000}"/>
            </a:ext>
          </a:extLst>
        </xdr:cNvPr>
        <xdr:cNvSpPr txBox="1"/>
      </xdr:nvSpPr>
      <xdr:spPr>
        <a:xfrm>
          <a:off x="0" y="7858125"/>
          <a:ext cx="47904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a:solidFill>
                <a:schemeClr val="accent5">
                  <a:lumMod val="40000"/>
                  <a:lumOff val="60000"/>
                </a:schemeClr>
              </a:solidFill>
            </a:rPr>
            <a:t>22:00</a:t>
          </a:r>
          <a:endParaRPr lang="ro-RO" sz="1000">
            <a:solidFill>
              <a:schemeClr val="accent5">
                <a:lumMod val="40000"/>
                <a:lumOff val="60000"/>
              </a:schemeClr>
            </a:solidFill>
          </a:endParaRPr>
        </a:p>
      </xdr:txBody>
    </xdr:sp>
    <xdr:clientData/>
  </xdr:oneCellAnchor>
  <xdr:oneCellAnchor>
    <xdr:from>
      <xdr:col>0</xdr:col>
      <xdr:colOff>0</xdr:colOff>
      <xdr:row>36</xdr:row>
      <xdr:rowOff>228600</xdr:rowOff>
    </xdr:from>
    <xdr:ext cx="479042" cy="248851"/>
    <xdr:sp macro="" textlink="">
      <xdr:nvSpPr>
        <xdr:cNvPr id="130" name="TextBox 129">
          <a:extLst>
            <a:ext uri="{FF2B5EF4-FFF2-40B4-BE49-F238E27FC236}">
              <a16:creationId xmlns:a16="http://schemas.microsoft.com/office/drawing/2014/main" id="{00000000-0008-0000-0100-000082000000}"/>
            </a:ext>
          </a:extLst>
        </xdr:cNvPr>
        <xdr:cNvSpPr txBox="1"/>
      </xdr:nvSpPr>
      <xdr:spPr>
        <a:xfrm>
          <a:off x="0" y="9020175"/>
          <a:ext cx="47904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a:solidFill>
                <a:schemeClr val="accent5">
                  <a:lumMod val="40000"/>
                  <a:lumOff val="60000"/>
                </a:schemeClr>
              </a:solidFill>
            </a:rPr>
            <a:t>05:59</a:t>
          </a:r>
          <a:endParaRPr lang="ro-RO" sz="1000">
            <a:solidFill>
              <a:schemeClr val="accent5">
                <a:lumMod val="40000"/>
                <a:lumOff val="60000"/>
              </a:schemeClr>
            </a:solidFill>
          </a:endParaRPr>
        </a:p>
      </xdr:txBody>
    </xdr:sp>
    <xdr:clientData/>
  </xdr:oneCellAnchor>
  <xdr:twoCellAnchor>
    <xdr:from>
      <xdr:col>29</xdr:col>
      <xdr:colOff>0</xdr:colOff>
      <xdr:row>89</xdr:row>
      <xdr:rowOff>85725</xdr:rowOff>
    </xdr:from>
    <xdr:to>
      <xdr:col>60</xdr:col>
      <xdr:colOff>28575</xdr:colOff>
      <xdr:row>91</xdr:row>
      <xdr:rowOff>57150</xdr:rowOff>
    </xdr:to>
    <xdr:sp macro="" textlink="">
      <xdr:nvSpPr>
        <xdr:cNvPr id="131" name="TextBox 5">
          <a:extLst>
            <a:ext uri="{FF2B5EF4-FFF2-40B4-BE49-F238E27FC236}">
              <a16:creationId xmlns:a16="http://schemas.microsoft.com/office/drawing/2014/main" id="{00000000-0008-0000-0100-000083000000}"/>
            </a:ext>
          </a:extLst>
        </xdr:cNvPr>
        <xdr:cNvSpPr txBox="1"/>
      </xdr:nvSpPr>
      <xdr:spPr>
        <a:xfrm>
          <a:off x="4419600" y="20183475"/>
          <a:ext cx="4752975"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o-RO" sz="800" b="0">
              <a:solidFill>
                <a:srgbClr val="24353C"/>
              </a:solidFill>
            </a:rPr>
            <a:t>The material is a working tool attached to the online </a:t>
          </a:r>
          <a:r>
            <a:rPr lang="ro-RO" sz="800" b="1">
              <a:solidFill>
                <a:srgbClr val="FF6600"/>
              </a:solidFill>
            </a:rPr>
            <a:t>Mental Leadership Skills </a:t>
          </a:r>
          <a:r>
            <a:rPr lang="ro-RO" sz="800" b="0">
              <a:solidFill>
                <a:srgbClr val="24353C"/>
              </a:solidFill>
            </a:rPr>
            <a:t>training program.</a:t>
          </a:r>
        </a:p>
      </xdr:txBody>
    </xdr:sp>
    <xdr:clientData fPrintsWithSheet="0"/>
  </xdr:twoCellAnchor>
  <mc:AlternateContent xmlns:mc="http://schemas.openxmlformats.org/markup-compatibility/2006">
    <mc:Choice xmlns:a14="http://schemas.microsoft.com/office/drawing/2010/main" Requires="a14">
      <xdr:twoCellAnchor editAs="oneCell">
        <xdr:from>
          <xdr:col>67</xdr:col>
          <xdr:colOff>55497</xdr:colOff>
          <xdr:row>6</xdr:row>
          <xdr:rowOff>66674</xdr:rowOff>
        </xdr:from>
        <xdr:to>
          <xdr:col>74</xdr:col>
          <xdr:colOff>47722</xdr:colOff>
          <xdr:row>14</xdr:row>
          <xdr:rowOff>76724</xdr:rowOff>
        </xdr:to>
        <xdr:pic>
          <xdr:nvPicPr>
            <xdr:cNvPr id="133" name="Picture 132">
              <a:extLst>
                <a:ext uri="{FF2B5EF4-FFF2-40B4-BE49-F238E27FC236}">
                  <a16:creationId xmlns:a16="http://schemas.microsoft.com/office/drawing/2014/main" id="{00000000-0008-0000-0100-000085000000}"/>
                </a:ext>
              </a:extLst>
            </xdr:cNvPr>
            <xdr:cNvPicPr>
              <a:picLocks noChangeAspect="1" noChangeArrowheads="1"/>
              <a:extLst>
                <a:ext uri="{84589F7E-364E-4C9E-8A38-B11213B215E9}">
                  <a14:cameraTool cellRange="'📆 Calendars'!B19:H26" spid="_x0000_s13901"/>
                </a:ext>
              </a:extLst>
            </xdr:cNvPicPr>
          </xdr:nvPicPr>
          <xdr:blipFill>
            <a:blip xmlns:r="http://schemas.openxmlformats.org/officeDocument/2006/relationships" r:embed="rId2"/>
            <a:srcRect/>
            <a:stretch>
              <a:fillRect/>
            </a:stretch>
          </xdr:blipFill>
          <xdr:spPr bwMode="auto">
            <a:xfrm>
              <a:off x="10266297" y="923924"/>
              <a:ext cx="1059025" cy="11340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9920</xdr:colOff>
          <xdr:row>6</xdr:row>
          <xdr:rowOff>66937</xdr:rowOff>
        </xdr:from>
        <xdr:to>
          <xdr:col>83</xdr:col>
          <xdr:colOff>1654</xdr:colOff>
          <xdr:row>14</xdr:row>
          <xdr:rowOff>76462</xdr:rowOff>
        </xdr:to>
        <xdr:pic>
          <xdr:nvPicPr>
            <xdr:cNvPr id="134" name="Picture 133">
              <a:extLst>
                <a:ext uri="{FF2B5EF4-FFF2-40B4-BE49-F238E27FC236}">
                  <a16:creationId xmlns:a16="http://schemas.microsoft.com/office/drawing/2014/main" id="{00000000-0008-0000-0100-000086000000}"/>
                </a:ext>
              </a:extLst>
            </xdr:cNvPr>
            <xdr:cNvPicPr>
              <a:picLocks noChangeAspect="1" noChangeArrowheads="1"/>
              <a:extLst>
                <a:ext uri="{84589F7E-364E-4C9E-8A38-B11213B215E9}">
                  <a14:cameraTool cellRange="'📆 Calendars'!B9:H16" spid="_x0000_s13902"/>
                </a:ext>
              </a:extLst>
            </xdr:cNvPicPr>
          </xdr:nvPicPr>
          <xdr:blipFill>
            <a:blip xmlns:r="http://schemas.openxmlformats.org/officeDocument/2006/relationships" r:embed="rId3"/>
            <a:srcRect/>
            <a:stretch>
              <a:fillRect/>
            </a:stretch>
          </xdr:blipFill>
          <xdr:spPr bwMode="auto">
            <a:xfrm>
              <a:off x="11592320" y="924187"/>
              <a:ext cx="1058534" cy="1133475"/>
            </a:xfrm>
            <a:prstGeom prst="rect">
              <a:avLst/>
            </a:prstGeom>
            <a:noFill/>
            <a:ln w="9525">
              <a:noFill/>
              <a:miter lim="800000"/>
              <a:headEnd/>
              <a:tailEnd/>
            </a:ln>
          </xdr:spPr>
        </xdr:pic>
        <xdr:clientData/>
      </xdr:twoCellAnchor>
    </mc:Choice>
    <mc:Fallback/>
  </mc:AlternateContent>
  <xdr:oneCellAnchor>
    <xdr:from>
      <xdr:col>38</xdr:col>
      <xdr:colOff>104779</xdr:colOff>
      <xdr:row>42</xdr:row>
      <xdr:rowOff>299933</xdr:rowOff>
    </xdr:from>
    <xdr:ext cx="405432" cy="1247970"/>
    <xdr:sp macro="" textlink="">
      <xdr:nvSpPr>
        <xdr:cNvPr id="132" name="CasetăText 1">
          <a:extLst>
            <a:ext uri="{FF2B5EF4-FFF2-40B4-BE49-F238E27FC236}">
              <a16:creationId xmlns:a16="http://schemas.microsoft.com/office/drawing/2014/main" id="{00000000-0008-0000-0100-000084000000}"/>
            </a:ext>
          </a:extLst>
        </xdr:cNvPr>
        <xdr:cNvSpPr txBox="1"/>
      </xdr:nvSpPr>
      <xdr:spPr>
        <a:xfrm rot="16200000">
          <a:off x="5474710" y="10960577"/>
          <a:ext cx="1247970"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o-RO" sz="2000" b="1">
              <a:solidFill>
                <a:schemeClr val="tx1">
                  <a:alpha val="30000"/>
                </a:schemeClr>
              </a:solidFill>
              <a:effectLst>
                <a:outerShdw blurRad="50800" dist="38100" dir="2700000" algn="tl" rotWithShape="0">
                  <a:prstClr val="black">
                    <a:alpha val="40000"/>
                  </a:prstClr>
                </a:outerShdw>
              </a:effectLst>
            </a:rPr>
            <a:t>KEEP THIS</a:t>
          </a:r>
        </a:p>
      </xdr:txBody>
    </xdr:sp>
    <xdr:clientData/>
  </xdr:oneCellAnchor>
  <xdr:oneCellAnchor>
    <xdr:from>
      <xdr:col>80</xdr:col>
      <xdr:colOff>95253</xdr:colOff>
      <xdr:row>42</xdr:row>
      <xdr:rowOff>255693</xdr:rowOff>
    </xdr:from>
    <xdr:ext cx="405432" cy="1355499"/>
    <xdr:sp macro="" textlink="">
      <xdr:nvSpPr>
        <xdr:cNvPr id="135" name="CasetăText 1">
          <a:extLst>
            <a:ext uri="{FF2B5EF4-FFF2-40B4-BE49-F238E27FC236}">
              <a16:creationId xmlns:a16="http://schemas.microsoft.com/office/drawing/2014/main" id="{00000000-0008-0000-0100-000087000000}"/>
            </a:ext>
          </a:extLst>
        </xdr:cNvPr>
        <xdr:cNvSpPr txBox="1"/>
      </xdr:nvSpPr>
      <xdr:spPr>
        <a:xfrm rot="16200000">
          <a:off x="11812219" y="10970102"/>
          <a:ext cx="1355499"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o-RO" sz="2000" b="1">
              <a:solidFill>
                <a:schemeClr val="tx1">
                  <a:alpha val="30000"/>
                </a:schemeClr>
              </a:solidFill>
              <a:effectLst>
                <a:outerShdw blurRad="50800" dist="38100" dir="2700000" algn="tl" rotWithShape="0">
                  <a:prstClr val="black">
                    <a:alpha val="40000"/>
                  </a:prstClr>
                </a:outerShdw>
              </a:effectLst>
            </a:rPr>
            <a:t>ELIMINATE</a:t>
          </a:r>
        </a:p>
      </xdr:txBody>
    </xdr:sp>
    <xdr:clientData/>
  </xdr:oneCellAnchor>
  <xdr:oneCellAnchor>
    <xdr:from>
      <xdr:col>38</xdr:col>
      <xdr:colOff>123829</xdr:colOff>
      <xdr:row>49</xdr:row>
      <xdr:rowOff>196604</xdr:rowOff>
    </xdr:from>
    <xdr:ext cx="405432" cy="1228991"/>
    <xdr:sp macro="" textlink="">
      <xdr:nvSpPr>
        <xdr:cNvPr id="136" name="CasetăText 1">
          <a:extLst>
            <a:ext uri="{FF2B5EF4-FFF2-40B4-BE49-F238E27FC236}">
              <a16:creationId xmlns:a16="http://schemas.microsoft.com/office/drawing/2014/main" id="{00000000-0008-0000-0100-000088000000}"/>
            </a:ext>
          </a:extLst>
        </xdr:cNvPr>
        <xdr:cNvSpPr txBox="1"/>
      </xdr:nvSpPr>
      <xdr:spPr>
        <a:xfrm rot="16200000">
          <a:off x="5503249" y="13562384"/>
          <a:ext cx="122899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o-RO" sz="2000" b="1">
              <a:solidFill>
                <a:schemeClr val="tx1">
                  <a:alpha val="30000"/>
                </a:schemeClr>
              </a:solidFill>
              <a:effectLst>
                <a:outerShdw blurRad="50800" dist="38100" dir="2700000" algn="tl" rotWithShape="0">
                  <a:prstClr val="black">
                    <a:alpha val="40000"/>
                  </a:prstClr>
                </a:outerShdw>
              </a:effectLst>
            </a:rPr>
            <a:t>INCREASE</a:t>
          </a:r>
        </a:p>
      </xdr:txBody>
    </xdr:sp>
    <xdr:clientData/>
  </xdr:oneCellAnchor>
  <xdr:oneCellAnchor>
    <xdr:from>
      <xdr:col>80</xdr:col>
      <xdr:colOff>114302</xdr:colOff>
      <xdr:row>49</xdr:row>
      <xdr:rowOff>181411</xdr:rowOff>
    </xdr:from>
    <xdr:ext cx="405432" cy="1278427"/>
    <xdr:sp macro="" textlink="">
      <xdr:nvSpPr>
        <xdr:cNvPr id="137" name="CasetăText 1">
          <a:extLst>
            <a:ext uri="{FF2B5EF4-FFF2-40B4-BE49-F238E27FC236}">
              <a16:creationId xmlns:a16="http://schemas.microsoft.com/office/drawing/2014/main" id="{00000000-0008-0000-0100-000089000000}"/>
            </a:ext>
          </a:extLst>
        </xdr:cNvPr>
        <xdr:cNvSpPr txBox="1"/>
      </xdr:nvSpPr>
      <xdr:spPr>
        <a:xfrm rot="16200000">
          <a:off x="11869804" y="13571909"/>
          <a:ext cx="1278427"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o-RO" sz="2000" b="1">
              <a:solidFill>
                <a:schemeClr val="tx1">
                  <a:alpha val="30000"/>
                </a:schemeClr>
              </a:solidFill>
              <a:effectLst>
                <a:outerShdw blurRad="50800" dist="38100" dir="2700000" algn="tl" rotWithShape="0">
                  <a:prstClr val="black">
                    <a:alpha val="40000"/>
                  </a:prstClr>
                </a:outerShdw>
              </a:effectLst>
            </a:rPr>
            <a:t>DECREASE</a:t>
          </a:r>
        </a:p>
      </xdr:txBody>
    </xdr:sp>
    <xdr:clientData/>
  </xdr:oneCellAnchor>
  <xdr:twoCellAnchor editAs="oneCell">
    <xdr:from>
      <xdr:col>0</xdr:col>
      <xdr:colOff>142875</xdr:colOff>
      <xdr:row>0</xdr:row>
      <xdr:rowOff>114300</xdr:rowOff>
    </xdr:from>
    <xdr:to>
      <xdr:col>17</xdr:col>
      <xdr:colOff>133527</xdr:colOff>
      <xdr:row>4</xdr:row>
      <xdr:rowOff>49349</xdr:rowOff>
    </xdr:to>
    <xdr:pic>
      <xdr:nvPicPr>
        <xdr:cNvPr id="138" name="Picture 137">
          <a:extLst>
            <a:ext uri="{FF2B5EF4-FFF2-40B4-BE49-F238E27FC236}">
              <a16:creationId xmlns:a16="http://schemas.microsoft.com/office/drawing/2014/main" id="{00000000-0008-0000-0100-00008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2875" y="114300"/>
          <a:ext cx="2581452" cy="506549"/>
        </a:xfrm>
        <a:prstGeom prst="rect">
          <a:avLst/>
        </a:prstGeom>
      </xdr:spPr>
    </xdr:pic>
    <xdr:clientData/>
  </xdr:twoCellAnchor>
  <xdr:twoCellAnchor editAs="oneCell">
    <xdr:from>
      <xdr:col>67</xdr:col>
      <xdr:colOff>76200</xdr:colOff>
      <xdr:row>0</xdr:row>
      <xdr:rowOff>0</xdr:rowOff>
    </xdr:from>
    <xdr:to>
      <xdr:col>73</xdr:col>
      <xdr:colOff>142874</xdr:colOff>
      <xdr:row>5</xdr:row>
      <xdr:rowOff>21308</xdr:rowOff>
    </xdr:to>
    <xdr:pic>
      <xdr:nvPicPr>
        <xdr:cNvPr id="39" name="Picture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87000" y="0"/>
          <a:ext cx="981074" cy="7356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133350</xdr:rowOff>
    </xdr:from>
    <xdr:ext cx="12954000" cy="2781300"/>
    <xdr:sp macro="" textlink="">
      <xdr:nvSpPr>
        <xdr:cNvPr id="68" name="TextBox 67">
          <a:extLst>
            <a:ext uri="{FF2B5EF4-FFF2-40B4-BE49-F238E27FC236}">
              <a16:creationId xmlns:a16="http://schemas.microsoft.com/office/drawing/2014/main" id="{00000000-0008-0000-0200-000044000000}"/>
            </a:ext>
          </a:extLst>
        </xdr:cNvPr>
        <xdr:cNvSpPr txBox="1"/>
      </xdr:nvSpPr>
      <xdr:spPr>
        <a:xfrm>
          <a:off x="0" y="133350"/>
          <a:ext cx="12954000" cy="278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o-RO" sz="1400" b="0" i="0">
              <a:solidFill>
                <a:srgbClr val="0E2837"/>
              </a:solidFill>
              <a:effectLst/>
              <a:latin typeface="+mj-lt"/>
              <a:ea typeface="+mn-ea"/>
              <a:cs typeface="+mn-cs"/>
            </a:rPr>
            <a:t>E</a:t>
          </a:r>
          <a:r>
            <a:rPr lang="ro-RO" sz="1400" b="1" i="0">
              <a:solidFill>
                <a:srgbClr val="FF6600"/>
              </a:solidFill>
              <a:effectLst/>
              <a:latin typeface="+mj-lt"/>
              <a:ea typeface="+mn-ea"/>
              <a:cs typeface="+mn-cs"/>
            </a:rPr>
            <a:t>Q</a:t>
          </a:r>
          <a:r>
            <a:rPr lang="ro-RO" sz="1400" b="0" i="0">
              <a:solidFill>
                <a:srgbClr val="0E2837"/>
              </a:solidFill>
              <a:effectLst/>
              <a:latin typeface="+mj-lt"/>
              <a:ea typeface="+mn-ea"/>
              <a:cs typeface="+mn-cs"/>
            </a:rPr>
            <a:t>UILIBRIUM understands the challenges of creating leadership and management development programs that are comprehensive, digitally savvy, aligned to your business, and have a lasting impact on leader behavior and therefore your business results.</a:t>
          </a:r>
        </a:p>
        <a:p>
          <a:endParaRPr lang="ro-RO" sz="1400" b="0" i="0">
            <a:solidFill>
              <a:srgbClr val="0E2837"/>
            </a:solidFill>
            <a:effectLst/>
            <a:latin typeface="+mj-lt"/>
            <a:ea typeface="+mn-ea"/>
            <a:cs typeface="+mn-cs"/>
          </a:endParaRPr>
        </a:p>
        <a:p>
          <a:r>
            <a:rPr lang="ro-RO" sz="1400" b="0" i="0">
              <a:solidFill>
                <a:srgbClr val="0E2837"/>
              </a:solidFill>
              <a:effectLst/>
              <a:latin typeface="+mj-lt"/>
              <a:ea typeface="+mn-ea"/>
              <a:cs typeface="+mn-cs"/>
            </a:rPr>
            <a:t>Built to be delivered online through an e-learning platform, E</a:t>
          </a:r>
          <a:r>
            <a:rPr lang="ro-RO" sz="1400" b="1" i="0">
              <a:solidFill>
                <a:srgbClr val="FF6600"/>
              </a:solidFill>
              <a:effectLst/>
              <a:latin typeface="+mj-lt"/>
              <a:ea typeface="+mn-ea"/>
              <a:cs typeface="+mn-cs"/>
            </a:rPr>
            <a:t>Q</a:t>
          </a:r>
          <a:r>
            <a:rPr lang="ro-RO" sz="1400" b="0" i="0">
              <a:solidFill>
                <a:srgbClr val="0E2837"/>
              </a:solidFill>
              <a:effectLst/>
              <a:latin typeface="+mj-lt"/>
              <a:ea typeface="+mn-ea"/>
              <a:cs typeface="+mn-cs"/>
            </a:rPr>
            <a:t>UILIBRIUM programs are unique in the market. Their increased efficiency and the superior performances obtained by the graduates of the training programs have one common denominator: the latest discoveries in neuroscience, that have practical application in business.</a:t>
          </a:r>
        </a:p>
        <a:p>
          <a:r>
            <a:rPr lang="ro-RO" sz="1400" b="0" i="0">
              <a:solidFill>
                <a:srgbClr val="0E2837"/>
              </a:solidFill>
              <a:effectLst/>
              <a:latin typeface="+mj-lt"/>
              <a:ea typeface="+mn-ea"/>
              <a:cs typeface="+mn-cs"/>
            </a:rPr>
            <a:t>We believe in different thinking and in the power of change brought by the brain sciences. The way in which we improve the performances are based on improving the brain’s ability to develop rapid and concrete methods, in order to make the best business decisions.</a:t>
          </a:r>
        </a:p>
        <a:p>
          <a:endParaRPr lang="ro-RO" sz="1400" b="0" i="0">
            <a:solidFill>
              <a:srgbClr val="0E2837"/>
            </a:solidFill>
            <a:effectLst/>
            <a:latin typeface="+mj-lt"/>
            <a:ea typeface="+mn-ea"/>
            <a:cs typeface="+mn-cs"/>
          </a:endParaRPr>
        </a:p>
        <a:p>
          <a:r>
            <a:rPr lang="ro-RO" sz="1400" b="0" i="0">
              <a:solidFill>
                <a:srgbClr val="0E2837"/>
              </a:solidFill>
              <a:effectLst/>
              <a:latin typeface="+mj-lt"/>
              <a:ea typeface="+mn-ea"/>
              <a:cs typeface="+mn-cs"/>
            </a:rPr>
            <a:t>One of the most comprehensive programs that E</a:t>
          </a:r>
          <a:r>
            <a:rPr lang="ro-RO" sz="1400" b="1" i="0">
              <a:solidFill>
                <a:srgbClr val="FF6600"/>
              </a:solidFill>
              <a:effectLst/>
              <a:latin typeface="+mj-lt"/>
              <a:ea typeface="+mn-ea"/>
              <a:cs typeface="+mn-cs"/>
            </a:rPr>
            <a:t>Q</a:t>
          </a:r>
          <a:r>
            <a:rPr lang="ro-RO" sz="1400" b="0" i="0">
              <a:solidFill>
                <a:srgbClr val="0E2837"/>
              </a:solidFill>
              <a:effectLst/>
              <a:latin typeface="+mj-lt"/>
              <a:ea typeface="+mn-ea"/>
              <a:cs typeface="+mn-cs"/>
            </a:rPr>
            <a:t>UILIBRIUM develops is </a:t>
          </a:r>
          <a:r>
            <a:rPr lang="ro-RO" sz="1400" b="1" i="0">
              <a:solidFill>
                <a:srgbClr val="FF6600"/>
              </a:solidFill>
              <a:effectLst/>
              <a:latin typeface="+mj-lt"/>
              <a:ea typeface="+mn-ea"/>
              <a:cs typeface="+mn-cs"/>
            </a:rPr>
            <a:t>Mental Leadership Skills</a:t>
          </a:r>
          <a:r>
            <a:rPr lang="ro-RO" sz="1400" b="0" i="0">
              <a:solidFill>
                <a:srgbClr val="0E2837"/>
              </a:solidFill>
              <a:effectLst/>
              <a:latin typeface="+mj-lt"/>
              <a:ea typeface="+mn-ea"/>
              <a:cs typeface="+mn-cs"/>
            </a:rPr>
            <a:t>, based on 12 mental skills needed by </a:t>
          </a:r>
          <a:r>
            <a:rPr lang="ro-RO" sz="1400" b="1" i="0">
              <a:solidFill>
                <a:srgbClr val="0E2837"/>
              </a:solidFill>
              <a:effectLst/>
              <a:latin typeface="+mj-lt"/>
              <a:ea typeface="+mn-ea"/>
              <a:cs typeface="+mn-cs"/>
            </a:rPr>
            <a:t>Industry 4.0 </a:t>
          </a:r>
          <a:r>
            <a:rPr lang="ro-RO" sz="1400" b="0" i="0">
              <a:solidFill>
                <a:srgbClr val="0E2837"/>
              </a:solidFill>
              <a:effectLst/>
              <a:latin typeface="+mj-lt"/>
              <a:ea typeface="+mn-ea"/>
              <a:cs typeface="+mn-cs"/>
            </a:rPr>
            <a:t>leaders. Technological evolution and digital transformation of the labor market will transform the way we live, and the way we work.  What is certain is that the future workforce will need to align its skillset to keep pace.</a:t>
          </a:r>
          <a:r>
            <a:rPr lang="ro-RO" sz="1400" b="0" i="0" baseline="0">
              <a:solidFill>
                <a:srgbClr val="0E2837"/>
              </a:solidFill>
              <a:effectLst/>
              <a:latin typeface="+mj-lt"/>
              <a:ea typeface="+mn-ea"/>
              <a:cs typeface="+mn-cs"/>
            </a:rPr>
            <a:t> </a:t>
          </a:r>
          <a:r>
            <a:rPr lang="ro-RO" sz="1400" b="0" i="0">
              <a:solidFill>
                <a:srgbClr val="0E2837"/>
              </a:solidFill>
              <a:effectLst/>
              <a:latin typeface="+mj-lt"/>
              <a:ea typeface="+mn-ea"/>
              <a:cs typeface="+mn-cs"/>
            </a:rPr>
            <a:t>Change won’t wait for us: business leaders, educators and governments all need to be proactive in up-skilling and retraining people so everyone can benefit from the Fourth Industrial Revolution.</a:t>
          </a:r>
        </a:p>
        <a:p>
          <a:br>
            <a:rPr lang="ro-RO" sz="1400">
              <a:solidFill>
                <a:srgbClr val="0E2837"/>
              </a:solidFill>
              <a:latin typeface="+mj-lt"/>
            </a:rPr>
          </a:br>
          <a:endParaRPr lang="ro-RO" sz="1400">
            <a:solidFill>
              <a:srgbClr val="0E2837"/>
            </a:solidFill>
            <a:latin typeface="+mj-lt"/>
          </a:endParaRPr>
        </a:p>
      </xdr:txBody>
    </xdr:sp>
    <xdr:clientData/>
  </xdr:oneCellAnchor>
  <xdr:twoCellAnchor>
    <xdr:from>
      <xdr:col>0</xdr:col>
      <xdr:colOff>334030</xdr:colOff>
      <xdr:row>18</xdr:row>
      <xdr:rowOff>180756</xdr:rowOff>
    </xdr:from>
    <xdr:to>
      <xdr:col>6</xdr:col>
      <xdr:colOff>458639</xdr:colOff>
      <xdr:row>29</xdr:row>
      <xdr:rowOff>38201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4030" y="3038256"/>
          <a:ext cx="3782209" cy="1952945"/>
        </a:xfrm>
        <a:prstGeom prst="rect">
          <a:avLst/>
        </a:prstGeom>
      </xdr:spPr>
    </xdr:pic>
    <xdr:clientData/>
  </xdr:twoCellAnchor>
  <xdr:twoCellAnchor>
    <xdr:from>
      <xdr:col>0</xdr:col>
      <xdr:colOff>151764</xdr:colOff>
      <xdr:row>18</xdr:row>
      <xdr:rowOff>4640</xdr:rowOff>
    </xdr:from>
    <xdr:to>
      <xdr:col>7</xdr:col>
      <xdr:colOff>42829</xdr:colOff>
      <xdr:row>34</xdr:row>
      <xdr:rowOff>24273</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51764" y="3433640"/>
          <a:ext cx="4158265" cy="3067633"/>
          <a:chOff x="151764" y="2444207"/>
          <a:chExt cx="4143297" cy="3052082"/>
        </a:xfrm>
      </xdr:grpSpPr>
      <xdr:pic>
        <xdr:nvPicPr>
          <xdr:cNvPr id="46" name="Picture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764" y="2444207"/>
            <a:ext cx="4143297" cy="3052082"/>
          </a:xfrm>
          <a:prstGeom prst="rect">
            <a:avLst/>
          </a:prstGeom>
        </xdr:spPr>
      </xdr:pic>
      <xdr:pic>
        <xdr:nvPicPr>
          <xdr:cNvPr id="44" name="Picture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91014" y="4741041"/>
            <a:ext cx="1228293" cy="295169"/>
          </a:xfrm>
          <a:prstGeom prst="rect">
            <a:avLst/>
          </a:prstGeom>
        </xdr:spPr>
      </xdr:pic>
    </xdr:grpSp>
    <xdr:clientData/>
  </xdr:twoCellAnchor>
  <xdr:twoCellAnchor>
    <xdr:from>
      <xdr:col>7</xdr:col>
      <xdr:colOff>232047</xdr:colOff>
      <xdr:row>18</xdr:row>
      <xdr:rowOff>171227</xdr:rowOff>
    </xdr:from>
    <xdr:to>
      <xdr:col>13</xdr:col>
      <xdr:colOff>342184</xdr:colOff>
      <xdr:row>29</xdr:row>
      <xdr:rowOff>28671</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4499247" y="3028727"/>
          <a:ext cx="3767737" cy="1952944"/>
        </a:xfrm>
        <a:prstGeom prst="rect">
          <a:avLst/>
        </a:prstGeom>
      </xdr:spPr>
    </xdr:pic>
    <xdr:clientData/>
  </xdr:twoCellAnchor>
  <xdr:twoCellAnchor>
    <xdr:from>
      <xdr:col>7</xdr:col>
      <xdr:colOff>42545</xdr:colOff>
      <xdr:row>17</xdr:row>
      <xdr:rowOff>185618</xdr:rowOff>
    </xdr:from>
    <xdr:to>
      <xdr:col>13</xdr:col>
      <xdr:colOff>543210</xdr:colOff>
      <xdr:row>34</xdr:row>
      <xdr:rowOff>14749</xdr:rowOff>
    </xdr:to>
    <xdr:grpSp>
      <xdr:nvGrpSpPr>
        <xdr:cNvPr id="18" name="Group 17">
          <a:extLst>
            <a:ext uri="{FF2B5EF4-FFF2-40B4-BE49-F238E27FC236}">
              <a16:creationId xmlns:a16="http://schemas.microsoft.com/office/drawing/2014/main" id="{00000000-0008-0000-0200-000012000000}"/>
            </a:ext>
          </a:extLst>
        </xdr:cNvPr>
        <xdr:cNvGrpSpPr/>
      </xdr:nvGrpSpPr>
      <xdr:grpSpPr>
        <a:xfrm>
          <a:off x="4309745" y="3424118"/>
          <a:ext cx="4158265" cy="3067631"/>
          <a:chOff x="151764" y="2444214"/>
          <a:chExt cx="4143297" cy="3052082"/>
        </a:xfrm>
      </xdr:grpSpPr>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764" y="2444214"/>
            <a:ext cx="4143297" cy="3052082"/>
          </a:xfrm>
          <a:prstGeom prst="rect">
            <a:avLst/>
          </a:prstGeom>
        </xdr:spPr>
      </xdr:pic>
      <xdr:pic>
        <xdr:nvPicPr>
          <xdr:cNvPr id="20" name="Pictur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91014" y="4741041"/>
            <a:ext cx="1228293" cy="295169"/>
          </a:xfrm>
          <a:prstGeom prst="rect">
            <a:avLst/>
          </a:prstGeom>
        </xdr:spPr>
      </xdr:pic>
    </xdr:grpSp>
    <xdr:clientData/>
  </xdr:twoCellAnchor>
  <xdr:twoCellAnchor>
    <xdr:from>
      <xdr:col>14</xdr:col>
      <xdr:colOff>122826</xdr:colOff>
      <xdr:row>18</xdr:row>
      <xdr:rowOff>157072</xdr:rowOff>
    </xdr:from>
    <xdr:to>
      <xdr:col>20</xdr:col>
      <xdr:colOff>232965</xdr:colOff>
      <xdr:row>29</xdr:row>
      <xdr:rowOff>14517</xdr:rowOff>
    </xdr:to>
    <xdr:pic>
      <xdr:nvPicPr>
        <xdr:cNvPr id="22" name="Pictur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8657226" y="3014572"/>
          <a:ext cx="3767739" cy="1952945"/>
        </a:xfrm>
        <a:prstGeom prst="rect">
          <a:avLst/>
        </a:prstGeom>
      </xdr:spPr>
    </xdr:pic>
    <xdr:clientData/>
  </xdr:twoCellAnchor>
  <xdr:twoCellAnchor>
    <xdr:from>
      <xdr:col>13</xdr:col>
      <xdr:colOff>542925</xdr:colOff>
      <xdr:row>17</xdr:row>
      <xdr:rowOff>180977</xdr:rowOff>
    </xdr:from>
    <xdr:to>
      <xdr:col>20</xdr:col>
      <xdr:colOff>433990</xdr:colOff>
      <xdr:row>34</xdr:row>
      <xdr:rowOff>10110</xdr:rowOff>
    </xdr:to>
    <xdr:grpSp>
      <xdr:nvGrpSpPr>
        <xdr:cNvPr id="23" name="Group 22">
          <a:extLst>
            <a:ext uri="{FF2B5EF4-FFF2-40B4-BE49-F238E27FC236}">
              <a16:creationId xmlns:a16="http://schemas.microsoft.com/office/drawing/2014/main" id="{00000000-0008-0000-0200-000017000000}"/>
            </a:ext>
          </a:extLst>
        </xdr:cNvPr>
        <xdr:cNvGrpSpPr/>
      </xdr:nvGrpSpPr>
      <xdr:grpSpPr>
        <a:xfrm>
          <a:off x="8467725" y="3419477"/>
          <a:ext cx="4158265" cy="3067633"/>
          <a:chOff x="151764" y="2453680"/>
          <a:chExt cx="4143297" cy="3052082"/>
        </a:xfrm>
      </xdr:grpSpPr>
      <xdr:pic>
        <xdr:nvPicPr>
          <xdr:cNvPr id="24" name="Pictur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764" y="2453680"/>
            <a:ext cx="4143297" cy="3052082"/>
          </a:xfrm>
          <a:prstGeom prst="rect">
            <a:avLst/>
          </a:prstGeom>
        </xdr:spPr>
      </xdr:pic>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91014" y="4741041"/>
            <a:ext cx="1228293" cy="295169"/>
          </a:xfrm>
          <a:prstGeom prst="rect">
            <a:avLst/>
          </a:prstGeom>
        </xdr:spPr>
      </xdr:pic>
    </xdr:grpSp>
    <xdr:clientData/>
  </xdr:twoCellAnchor>
  <xdr:oneCellAnchor>
    <xdr:from>
      <xdr:col>0</xdr:col>
      <xdr:colOff>0</xdr:colOff>
      <xdr:row>15</xdr:row>
      <xdr:rowOff>114299</xdr:rowOff>
    </xdr:from>
    <xdr:ext cx="12830175" cy="381001"/>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0" y="2971799"/>
          <a:ext cx="12830175" cy="381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o-RO" sz="1400" b="1" i="0">
              <a:solidFill>
                <a:schemeClr val="tx1"/>
              </a:solidFill>
              <a:effectLst/>
              <a:latin typeface="+mj-lt"/>
              <a:ea typeface="+mn-ea"/>
              <a:cs typeface="+mn-cs"/>
            </a:rPr>
            <a:t>Here are some practical tools for individual and team leadership training:</a:t>
          </a:r>
          <a:br>
            <a:rPr lang="ro-RO" sz="1400" b="1">
              <a:solidFill>
                <a:schemeClr val="tx1"/>
              </a:solidFill>
              <a:latin typeface="+mj-lt"/>
            </a:rPr>
          </a:br>
          <a:endParaRPr lang="ro-RO" sz="1400" b="1">
            <a:solidFill>
              <a:schemeClr val="tx1"/>
            </a:solidFill>
            <a:latin typeface="+mj-lt"/>
          </a:endParaRPr>
        </a:p>
      </xdr:txBody>
    </xdr:sp>
    <xdr:clientData/>
  </xdr:oneCellAnchor>
  <xdr:oneCellAnchor>
    <xdr:from>
      <xdr:col>0</xdr:col>
      <xdr:colOff>0</xdr:colOff>
      <xdr:row>42</xdr:row>
      <xdr:rowOff>0</xdr:rowOff>
    </xdr:from>
    <xdr:ext cx="12830175" cy="381001"/>
    <xdr:sp macro="" textlink="">
      <xdr:nvSpPr>
        <xdr:cNvPr id="28" name="TextBox 27">
          <a:extLst>
            <a:ext uri="{FF2B5EF4-FFF2-40B4-BE49-F238E27FC236}">
              <a16:creationId xmlns:a16="http://schemas.microsoft.com/office/drawing/2014/main" id="{00000000-0008-0000-0200-00001C000000}"/>
            </a:ext>
          </a:extLst>
        </xdr:cNvPr>
        <xdr:cNvSpPr txBox="1"/>
      </xdr:nvSpPr>
      <xdr:spPr>
        <a:xfrm>
          <a:off x="0" y="8001000"/>
          <a:ext cx="12830175" cy="381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o-RO" sz="1400" b="1" i="0">
              <a:solidFill>
                <a:schemeClr val="tx1"/>
              </a:solidFill>
              <a:effectLst/>
              <a:latin typeface="+mj-lt"/>
              <a:ea typeface="+mn-ea"/>
              <a:cs typeface="+mn-cs"/>
            </a:rPr>
            <a:t>For</a:t>
          </a:r>
          <a:r>
            <a:rPr lang="ro-RO" sz="1400" b="1" i="0" baseline="0">
              <a:solidFill>
                <a:schemeClr val="tx1"/>
              </a:solidFill>
              <a:effectLst/>
              <a:latin typeface="+mj-lt"/>
              <a:ea typeface="+mn-ea"/>
              <a:cs typeface="+mn-cs"/>
            </a:rPr>
            <a:t> more information  click here to </a:t>
          </a:r>
          <a:r>
            <a:rPr lang="ro-RO" sz="1400" b="1" i="0" baseline="0">
              <a:solidFill>
                <a:schemeClr val="accent5"/>
              </a:solidFill>
              <a:effectLst/>
              <a:latin typeface="+mj-lt"/>
              <a:ea typeface="+mn-ea"/>
              <a:cs typeface="+mn-cs"/>
            </a:rPr>
            <a:t>www.equilibrium-learning.com </a:t>
          </a:r>
          <a:r>
            <a:rPr lang="ro-RO" sz="1400" b="1" i="0" baseline="0">
              <a:solidFill>
                <a:schemeClr val="tx1"/>
              </a:solidFill>
              <a:effectLst/>
              <a:latin typeface="+mj-lt"/>
              <a:ea typeface="+mn-ea"/>
              <a:cs typeface="+mn-cs"/>
            </a:rPr>
            <a:t>or scan our QR-Code. </a:t>
          </a:r>
          <a:br>
            <a:rPr lang="ro-RO" sz="1400" b="1">
              <a:solidFill>
                <a:schemeClr val="tx1"/>
              </a:solidFill>
              <a:latin typeface="+mj-lt"/>
            </a:rPr>
          </a:br>
          <a:endParaRPr lang="ro-RO" sz="1400" b="1">
            <a:solidFill>
              <a:schemeClr val="tx1"/>
            </a:solidFill>
            <a:latin typeface="+mj-lt"/>
          </a:endParaRPr>
        </a:p>
      </xdr:txBody>
    </xdr:sp>
    <xdr:clientData/>
  </xdr:oneCellAnchor>
  <xdr:twoCellAnchor>
    <xdr:from>
      <xdr:col>4</xdr:col>
      <xdr:colOff>123825</xdr:colOff>
      <xdr:row>42</xdr:row>
      <xdr:rowOff>28575</xdr:rowOff>
    </xdr:from>
    <xdr:to>
      <xdr:col>7</xdr:col>
      <xdr:colOff>504825</xdr:colOff>
      <xdr:row>43</xdr:row>
      <xdr:rowOff>85725</xdr:rowOff>
    </xdr:to>
    <xdr:sp macro="" textlink="">
      <xdr:nvSpPr>
        <xdr:cNvPr id="9" name="Rectangle 8">
          <a:hlinkClick xmlns:r="http://schemas.openxmlformats.org/officeDocument/2006/relationships" r:id="rId6"/>
          <a:extLst>
            <a:ext uri="{FF2B5EF4-FFF2-40B4-BE49-F238E27FC236}">
              <a16:creationId xmlns:a16="http://schemas.microsoft.com/office/drawing/2014/main" id="{00000000-0008-0000-0200-000009000000}"/>
            </a:ext>
          </a:extLst>
        </xdr:cNvPr>
        <xdr:cNvSpPr/>
      </xdr:nvSpPr>
      <xdr:spPr>
        <a:xfrm>
          <a:off x="2562225" y="8029575"/>
          <a:ext cx="22098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12</xdr:col>
      <xdr:colOff>552449</xdr:colOff>
      <xdr:row>38</xdr:row>
      <xdr:rowOff>85726</xdr:rowOff>
    </xdr:from>
    <xdr:to>
      <xdr:col>15</xdr:col>
      <xdr:colOff>161924</xdr:colOff>
      <xdr:row>46</xdr:row>
      <xdr:rowOff>1</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67649" y="7324726"/>
          <a:ext cx="1438275" cy="14382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3">
    <wetp:webextensionref xmlns:r="http://schemas.openxmlformats.org/officeDocument/2006/relationships" r:id="rId1"/>
  </wetp:taskpane>
</wetp:taskpanes>
</file>

<file path=xl/webextensions/webextension1.xml><?xml version="1.0" encoding="utf-8"?>
<we:webextension xmlns:we="http://schemas.microsoft.com/office/webextensions/webextension/2010/11" id="{01101D9C-7F38-41EF-833B-AC405B28F2D4}">
  <we:reference id="wa104051163" version="1.2.0.3" store="en-US" storeType="OMEX"/>
  <we:alternateReferences>
    <we:reference id="wa104051163" version="1.2.0.3" store="wa104051163"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2.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16" Type="http://schemas.openxmlformats.org/officeDocument/2006/relationships/ctrlProp" Target="../ctrlProps/ctrlProp12.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5" Type="http://schemas.openxmlformats.org/officeDocument/2006/relationships/ctrlProp" Target="../ctrlProps/ctrlProp1.xml"/><Relationship Id="rId19" Type="http://schemas.openxmlformats.org/officeDocument/2006/relationships/ctrlProp" Target="../ctrlProps/ctrlProp1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56" Type="http://schemas.openxmlformats.org/officeDocument/2006/relationships/ctrlProp" Target="../ctrlProps/ctrlProp52.xml"/><Relationship Id="rId64" Type="http://schemas.openxmlformats.org/officeDocument/2006/relationships/ctrlProp" Target="../ctrlProps/ctrlProp60.xml"/><Relationship Id="rId69" Type="http://schemas.openxmlformats.org/officeDocument/2006/relationships/ctrlProp" Target="../ctrlProps/ctrlProp65.xml"/><Relationship Id="rId77" Type="http://schemas.openxmlformats.org/officeDocument/2006/relationships/ctrlProp" Target="../ctrlProps/ctrlProp73.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80" Type="http://schemas.openxmlformats.org/officeDocument/2006/relationships/ctrlProp" Target="../ctrlProps/ctrlProp76.xml"/><Relationship Id="rId85" Type="http://schemas.openxmlformats.org/officeDocument/2006/relationships/ctrlProp" Target="../ctrlProps/ctrlProp81.xml"/><Relationship Id="rId3" Type="http://schemas.openxmlformats.org/officeDocument/2006/relationships/drawing" Target="../drawings/drawing2.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83" Type="http://schemas.openxmlformats.org/officeDocument/2006/relationships/ctrlProp" Target="../ctrlProps/ctrlProp79.xml"/><Relationship Id="rId88" Type="http://schemas.openxmlformats.org/officeDocument/2006/relationships/ctrlProp" Target="../ctrlProps/ctrlProp84.xml"/><Relationship Id="rId1" Type="http://schemas.openxmlformats.org/officeDocument/2006/relationships/hyperlink" Target="https://www.equilibrium-learning.com/" TargetMode="External"/><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4" Type="http://schemas.openxmlformats.org/officeDocument/2006/relationships/vmlDrawing" Target="../drawings/vmlDrawing2.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7" Type="http://schemas.openxmlformats.org/officeDocument/2006/relationships/ctrlProp" Target="../ctrlProps/ctrlProp3.xml"/><Relationship Id="rId71" Type="http://schemas.openxmlformats.org/officeDocument/2006/relationships/ctrlProp" Target="../ctrlProps/ctrlProp67.xml"/><Relationship Id="rId2" Type="http://schemas.openxmlformats.org/officeDocument/2006/relationships/printerSettings" Target="../printerSettings/printerSettings2.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61" Type="http://schemas.openxmlformats.org/officeDocument/2006/relationships/ctrlProp" Target="../ctrlProps/ctrlProp57.xml"/><Relationship Id="rId82" Type="http://schemas.openxmlformats.org/officeDocument/2006/relationships/ctrlProp" Target="../ctrlProps/ctrlProp7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A66BD-EA04-4180-9BD6-7B21FC7DB22A}">
  <sheetPr codeName="Sheet1">
    <tabColor rgb="FFFF6600"/>
  </sheetPr>
  <dimension ref="A1:P194"/>
  <sheetViews>
    <sheetView showGridLines="0" showRowColHeaders="0" workbookViewId="0">
      <selection activeCell="B10" sqref="B10"/>
    </sheetView>
  </sheetViews>
  <sheetFormatPr defaultRowHeight="15" x14ac:dyDescent="0.25"/>
  <cols>
    <col min="1" max="145" width="2.28515625" customWidth="1"/>
  </cols>
  <sheetData>
    <row r="1" spans="1:16" x14ac:dyDescent="0.25">
      <c r="A1" s="65">
        <f ca="1">TODAY()</f>
        <v>44445</v>
      </c>
      <c r="B1" s="66"/>
      <c r="C1" s="66"/>
      <c r="D1" s="66"/>
      <c r="E1" s="66"/>
      <c r="F1" s="66"/>
      <c r="G1" s="66"/>
      <c r="H1" s="16"/>
      <c r="I1" s="16"/>
      <c r="J1" s="16"/>
      <c r="K1" s="16"/>
      <c r="L1" s="16"/>
      <c r="M1" s="16"/>
      <c r="N1" s="16"/>
      <c r="O1" s="16"/>
      <c r="P1" s="16"/>
    </row>
    <row r="2" spans="1:16" x14ac:dyDescent="0.25">
      <c r="C2" s="16"/>
      <c r="D2" s="16"/>
      <c r="E2" s="16"/>
      <c r="F2" s="16"/>
      <c r="G2" s="16"/>
      <c r="H2" s="16"/>
      <c r="I2" s="16"/>
      <c r="J2" s="16"/>
      <c r="K2" s="16"/>
      <c r="L2" s="16"/>
      <c r="M2" s="16"/>
      <c r="N2" s="16"/>
      <c r="O2" s="16"/>
      <c r="P2" s="16"/>
    </row>
    <row r="3" spans="1:16" x14ac:dyDescent="0.25">
      <c r="C3" s="16"/>
      <c r="D3" s="58">
        <f ca="1">IF('✒Habits and Routines'!BO20&lt;&gt;"",'✒Habits and Routines'!BO20,TODAY())</f>
        <v>44445</v>
      </c>
      <c r="E3" s="58"/>
      <c r="F3" s="58"/>
      <c r="G3" s="58"/>
      <c r="H3" s="16"/>
      <c r="I3" s="16"/>
      <c r="J3" s="16"/>
      <c r="K3" s="16"/>
      <c r="L3" s="16"/>
      <c r="M3" s="16"/>
      <c r="N3" s="16"/>
      <c r="O3" s="16"/>
      <c r="P3" s="16"/>
    </row>
    <row r="4" spans="1:16" x14ac:dyDescent="0.25">
      <c r="C4" s="16"/>
      <c r="D4" s="17"/>
      <c r="E4" s="17"/>
      <c r="F4" s="17"/>
      <c r="G4" s="17"/>
      <c r="H4" s="16"/>
      <c r="I4" s="16"/>
      <c r="J4" s="16"/>
      <c r="K4" s="16"/>
      <c r="L4" s="16"/>
      <c r="M4" s="16"/>
      <c r="N4" s="16"/>
      <c r="O4" s="16"/>
      <c r="P4" s="16"/>
    </row>
    <row r="5" spans="1:16" ht="11.25" customHeight="1" x14ac:dyDescent="0.25">
      <c r="C5" s="16"/>
      <c r="D5" s="30"/>
      <c r="E5" s="30"/>
      <c r="F5" s="30"/>
      <c r="G5" s="30"/>
      <c r="H5" s="16"/>
      <c r="I5" s="16"/>
      <c r="J5" s="16"/>
      <c r="K5" s="16"/>
      <c r="L5" s="16"/>
      <c r="M5" s="16"/>
      <c r="N5" s="16"/>
      <c r="O5" s="16"/>
      <c r="P5" s="16"/>
    </row>
    <row r="6" spans="1:16" ht="11.25" customHeight="1" x14ac:dyDescent="0.25">
      <c r="D6" s="58">
        <f ca="1">IF('✒Habits and Routines'!ER1&lt;&gt;"",'✒Habits and Routines'!ER1,TODAY()+30)</f>
        <v>44475</v>
      </c>
      <c r="E6" s="58"/>
      <c r="F6" s="58"/>
      <c r="G6" s="58"/>
    </row>
    <row r="7" spans="1:16" ht="11.25" customHeight="1" x14ac:dyDescent="0.25"/>
    <row r="8" spans="1:16" ht="11.25" customHeight="1" x14ac:dyDescent="0.25"/>
    <row r="9" spans="1:16" ht="11.25" customHeight="1" x14ac:dyDescent="0.25">
      <c r="B9" s="59">
        <f ca="1">Event</f>
        <v>44475</v>
      </c>
      <c r="C9" s="60"/>
      <c r="D9" s="60"/>
      <c r="E9" s="60"/>
      <c r="F9" s="60"/>
      <c r="G9" s="60"/>
      <c r="H9" s="61"/>
    </row>
    <row r="10" spans="1:16" ht="11.25" customHeight="1" x14ac:dyDescent="0.25">
      <c r="B10" s="18" t="s">
        <v>36</v>
      </c>
      <c r="C10" s="19" t="s">
        <v>37</v>
      </c>
      <c r="D10" s="19" t="s">
        <v>38</v>
      </c>
      <c r="E10" s="19" t="s">
        <v>39</v>
      </c>
      <c r="F10" s="19" t="s">
        <v>40</v>
      </c>
      <c r="G10" s="19" t="s">
        <v>41</v>
      </c>
      <c r="H10" s="20" t="s">
        <v>42</v>
      </c>
    </row>
    <row r="11" spans="1:16" ht="11.25" customHeight="1" x14ac:dyDescent="0.25">
      <c r="B11" s="21" t="str">
        <f ca="1">IF(WEEKDAY(DATE(YEAR($D$6),MONTH($D$6),1))=1,1,"")</f>
        <v/>
      </c>
      <c r="C11" s="22" t="str">
        <f ca="1">IF(B11&lt;&gt;"",B11+1,IF(WEEKDAY(DATE(YEAR($D$6),MONTH($D$6),1))=2,1,""))</f>
        <v/>
      </c>
      <c r="D11" s="22" t="str">
        <f ca="1">IF(C11&lt;&gt;"",C11+1,IF(WEEKDAY(DATE(YEAR($D$6),MONTH($D$6),1))=3,1,""))</f>
        <v/>
      </c>
      <c r="E11" s="22" t="str">
        <f ca="1">IF(D11&lt;&gt;"",D11+1,IF(WEEKDAY(DATE(YEAR($D$6),MONTH($D$6),1))=4,1,""))</f>
        <v/>
      </c>
      <c r="F11" s="22" t="str">
        <f ca="1">IF(E11&lt;&gt;"",E11+1,IF(WEEKDAY(DATE(YEAR($D$6),MONTH($D$6),1))=5,1,""))</f>
        <v/>
      </c>
      <c r="G11" s="22">
        <f ca="1">IF(F11&lt;&gt;"",F11+1,IF(WEEKDAY(DATE(YEAR($D$6),MONTH($D$6),1))=6,1,""))</f>
        <v>1</v>
      </c>
      <c r="H11" s="23">
        <f ca="1">IF(G11&lt;&gt;"",G11+1,IF(WEEKDAY(DATE(YEAR($D$6),MONTH($D$6),1))=7,1,""))</f>
        <v>2</v>
      </c>
    </row>
    <row r="12" spans="1:16" ht="11.25" customHeight="1" x14ac:dyDescent="0.25">
      <c r="B12" s="21">
        <f ca="1">H11+1</f>
        <v>3</v>
      </c>
      <c r="C12" s="22">
        <f t="shared" ref="C12:H14" ca="1" si="0">B12+1</f>
        <v>4</v>
      </c>
      <c r="D12" s="22">
        <f t="shared" ca="1" si="0"/>
        <v>5</v>
      </c>
      <c r="E12" s="22">
        <f t="shared" ca="1" si="0"/>
        <v>6</v>
      </c>
      <c r="F12" s="22">
        <f t="shared" ca="1" si="0"/>
        <v>7</v>
      </c>
      <c r="G12" s="22">
        <f t="shared" ca="1" si="0"/>
        <v>8</v>
      </c>
      <c r="H12" s="23">
        <f t="shared" ca="1" si="0"/>
        <v>9</v>
      </c>
    </row>
    <row r="13" spans="1:16" ht="11.25" customHeight="1" x14ac:dyDescent="0.25">
      <c r="B13" s="21">
        <f ca="1">H12+1</f>
        <v>10</v>
      </c>
      <c r="C13" s="22">
        <f t="shared" ca="1" si="0"/>
        <v>11</v>
      </c>
      <c r="D13" s="22">
        <f t="shared" ca="1" si="0"/>
        <v>12</v>
      </c>
      <c r="E13" s="22">
        <f t="shared" ca="1" si="0"/>
        <v>13</v>
      </c>
      <c r="F13" s="22">
        <f t="shared" ca="1" si="0"/>
        <v>14</v>
      </c>
      <c r="G13" s="22">
        <f t="shared" ca="1" si="0"/>
        <v>15</v>
      </c>
      <c r="H13" s="23">
        <f t="shared" ca="1" si="0"/>
        <v>16</v>
      </c>
    </row>
    <row r="14" spans="1:16" ht="11.25" customHeight="1" x14ac:dyDescent="0.25">
      <c r="B14" s="21">
        <f ca="1">H13+1</f>
        <v>17</v>
      </c>
      <c r="C14" s="22">
        <f t="shared" ca="1" si="0"/>
        <v>18</v>
      </c>
      <c r="D14" s="22">
        <f t="shared" ca="1" si="0"/>
        <v>19</v>
      </c>
      <c r="E14" s="22">
        <f t="shared" ca="1" si="0"/>
        <v>20</v>
      </c>
      <c r="F14" s="22">
        <f t="shared" ca="1" si="0"/>
        <v>21</v>
      </c>
      <c r="G14" s="22">
        <f t="shared" ca="1" si="0"/>
        <v>22</v>
      </c>
      <c r="H14" s="23">
        <f t="shared" ca="1" si="0"/>
        <v>23</v>
      </c>
    </row>
    <row r="15" spans="1:16" ht="11.25" customHeight="1" x14ac:dyDescent="0.25">
      <c r="B15" s="21">
        <f ca="1">IF(H14&lt;&gt;"",IF(DAY(EOMONTH(DATE(YEAR($D$6),MONTH($D$6),1),0))=H14,"",H14+1),"")</f>
        <v>24</v>
      </c>
      <c r="C15" s="22">
        <f t="shared" ref="C15:H15" ca="1" si="1">IF(B15&lt;&gt;"",IF(DAY(EOMONTH(DATE(YEAR($D$6),MONTH($D$6),1),0))=B15,"",B15+1),"")</f>
        <v>25</v>
      </c>
      <c r="D15" s="22">
        <f t="shared" ca="1" si="1"/>
        <v>26</v>
      </c>
      <c r="E15" s="22">
        <f t="shared" ca="1" si="1"/>
        <v>27</v>
      </c>
      <c r="F15" s="22">
        <f t="shared" ca="1" si="1"/>
        <v>28</v>
      </c>
      <c r="G15" s="22">
        <f t="shared" ca="1" si="1"/>
        <v>29</v>
      </c>
      <c r="H15" s="23">
        <f t="shared" ca="1" si="1"/>
        <v>30</v>
      </c>
    </row>
    <row r="16" spans="1:16" ht="11.25" customHeight="1" x14ac:dyDescent="0.25">
      <c r="B16" s="24">
        <f ca="1">IF(H15&lt;&gt;"",IF(DAY(EOMONTH(DATE(YEAR($D$6),MONTH($D$6),1),0))=H15,"",H15+1),"")</f>
        <v>31</v>
      </c>
      <c r="C16" s="25" t="str">
        <f ca="1">IF(B16&lt;&gt;"",IF(DAY(EOMONTH(DATE(YEAR($D$6),MONTH($D$6),1),0))=B16,"",B16+1),"")</f>
        <v/>
      </c>
      <c r="D16" s="25"/>
      <c r="E16" s="25"/>
      <c r="F16" s="25"/>
      <c r="G16" s="25"/>
      <c r="H16" s="26"/>
    </row>
    <row r="17" spans="2:8" ht="11.25" customHeight="1" x14ac:dyDescent="0.25"/>
    <row r="18" spans="2:8" ht="11.25" customHeight="1" x14ac:dyDescent="0.25"/>
    <row r="19" spans="2:8" ht="11.25" customHeight="1" x14ac:dyDescent="0.25">
      <c r="B19" s="62">
        <f ca="1">Event_2</f>
        <v>44445</v>
      </c>
      <c r="C19" s="63"/>
      <c r="D19" s="63"/>
      <c r="E19" s="63"/>
      <c r="F19" s="63"/>
      <c r="G19" s="63"/>
      <c r="H19" s="64"/>
    </row>
    <row r="20" spans="2:8" ht="11.25" customHeight="1" x14ac:dyDescent="0.25">
      <c r="B20" s="27" t="s">
        <v>36</v>
      </c>
      <c r="C20" s="28" t="s">
        <v>37</v>
      </c>
      <c r="D20" s="28" t="s">
        <v>38</v>
      </c>
      <c r="E20" s="28" t="s">
        <v>39</v>
      </c>
      <c r="F20" s="28" t="s">
        <v>40</v>
      </c>
      <c r="G20" s="28" t="s">
        <v>41</v>
      </c>
      <c r="H20" s="29" t="s">
        <v>42</v>
      </c>
    </row>
    <row r="21" spans="2:8" ht="11.25" customHeight="1" x14ac:dyDescent="0.25">
      <c r="B21" s="21" t="str">
        <f ca="1">IF(WEEKDAY(DATE(YEAR($D$3),MONTH($D$3),1))=1,1,"")</f>
        <v/>
      </c>
      <c r="C21" s="22" t="str">
        <f ca="1">IF(B21&lt;&gt;"",B21+1,IF(WEEKDAY(DATE(YEAR($D$3),MONTH($D$3),1))=2,1,""))</f>
        <v/>
      </c>
      <c r="D21" s="22" t="str">
        <f ca="1">IF(C21&lt;&gt;"",C21+1,IF(WEEKDAY(DATE(YEAR($D$3),MONTH($D$3),1))=3,1,""))</f>
        <v/>
      </c>
      <c r="E21" s="22">
        <f ca="1">IF(D21&lt;&gt;"",D21+1,IF(WEEKDAY(DATE(YEAR($D$3),MONTH($D$3),1))=4,1,""))</f>
        <v>1</v>
      </c>
      <c r="F21" s="22">
        <f ca="1">IF(E21&lt;&gt;"",E21+1,IF(WEEKDAY(DATE(YEAR($D$3),MONTH($D$3),1))=5,1,""))</f>
        <v>2</v>
      </c>
      <c r="G21" s="22">
        <f ca="1">IF(F21&lt;&gt;"",F21+1,IF(WEEKDAY(DATE(YEAR($D$3),MONTH($D$3),1))=6,1,""))</f>
        <v>3</v>
      </c>
      <c r="H21" s="23">
        <f ca="1">IF(G21&lt;&gt;"",G21+1,IF(WEEKDAY(DATE(YEAR($D$3),MONTH($D$3),1))=7,1,""))</f>
        <v>4</v>
      </c>
    </row>
    <row r="22" spans="2:8" ht="11.25" customHeight="1" x14ac:dyDescent="0.25">
      <c r="B22" s="21">
        <f ca="1">H21+1</f>
        <v>5</v>
      </c>
      <c r="C22" s="22">
        <f t="shared" ref="C22:H24" ca="1" si="2">B22+1</f>
        <v>6</v>
      </c>
      <c r="D22" s="22">
        <f t="shared" ca="1" si="2"/>
        <v>7</v>
      </c>
      <c r="E22" s="22">
        <f t="shared" ca="1" si="2"/>
        <v>8</v>
      </c>
      <c r="F22" s="22">
        <f t="shared" ca="1" si="2"/>
        <v>9</v>
      </c>
      <c r="G22" s="22">
        <f t="shared" ca="1" si="2"/>
        <v>10</v>
      </c>
      <c r="H22" s="23">
        <f t="shared" ca="1" si="2"/>
        <v>11</v>
      </c>
    </row>
    <row r="23" spans="2:8" ht="11.25" customHeight="1" x14ac:dyDescent="0.25">
      <c r="B23" s="21">
        <f ca="1">H22+1</f>
        <v>12</v>
      </c>
      <c r="C23" s="22">
        <f t="shared" ca="1" si="2"/>
        <v>13</v>
      </c>
      <c r="D23" s="22">
        <f t="shared" ca="1" si="2"/>
        <v>14</v>
      </c>
      <c r="E23" s="22">
        <f t="shared" ca="1" si="2"/>
        <v>15</v>
      </c>
      <c r="F23" s="22">
        <f t="shared" ca="1" si="2"/>
        <v>16</v>
      </c>
      <c r="G23" s="22">
        <f t="shared" ca="1" si="2"/>
        <v>17</v>
      </c>
      <c r="H23" s="23">
        <f t="shared" ca="1" si="2"/>
        <v>18</v>
      </c>
    </row>
    <row r="24" spans="2:8" ht="11.25" customHeight="1" x14ac:dyDescent="0.25">
      <c r="B24" s="21">
        <f ca="1">H23+1</f>
        <v>19</v>
      </c>
      <c r="C24" s="22">
        <f t="shared" ca="1" si="2"/>
        <v>20</v>
      </c>
      <c r="D24" s="22">
        <f t="shared" ca="1" si="2"/>
        <v>21</v>
      </c>
      <c r="E24" s="22">
        <f t="shared" ca="1" si="2"/>
        <v>22</v>
      </c>
      <c r="F24" s="22">
        <f t="shared" ca="1" si="2"/>
        <v>23</v>
      </c>
      <c r="G24" s="22">
        <f t="shared" ca="1" si="2"/>
        <v>24</v>
      </c>
      <c r="H24" s="23">
        <f t="shared" ca="1" si="2"/>
        <v>25</v>
      </c>
    </row>
    <row r="25" spans="2:8" ht="11.25" customHeight="1" x14ac:dyDescent="0.25">
      <c r="B25" s="21">
        <f ca="1">IF(H24&lt;&gt;"",IF(DAY(EOMONTH(DATE(YEAR($D$3),MONTH($D$3),1),0))=H24,"",H24+1),"")</f>
        <v>26</v>
      </c>
      <c r="C25" s="22">
        <f t="shared" ref="C25:H25" ca="1" si="3">IF(B25&lt;&gt;"",IF(DAY(EOMONTH(DATE(YEAR($D$3),MONTH($D$3),1),0))=B25,"",B25+1),"")</f>
        <v>27</v>
      </c>
      <c r="D25" s="22">
        <f t="shared" ca="1" si="3"/>
        <v>28</v>
      </c>
      <c r="E25" s="22">
        <f t="shared" ca="1" si="3"/>
        <v>29</v>
      </c>
      <c r="F25" s="22">
        <f t="shared" ca="1" si="3"/>
        <v>30</v>
      </c>
      <c r="G25" s="22" t="str">
        <f t="shared" ca="1" si="3"/>
        <v/>
      </c>
      <c r="H25" s="23" t="str">
        <f t="shared" ca="1" si="3"/>
        <v/>
      </c>
    </row>
    <row r="26" spans="2:8" ht="11.25" customHeight="1" x14ac:dyDescent="0.25">
      <c r="B26" s="24" t="str">
        <f ca="1">IF(H25&lt;&gt;"",IF(DAY(EOMONTH(DATE(YEAR($D$3),MONTH($D$3),1),0))=H25,"",H25+1),"")</f>
        <v/>
      </c>
      <c r="C26" s="25" t="str">
        <f ca="1">IF(B26&lt;&gt;"",IF(DAY(EOMONTH(DATE(YEAR($D$3),MONTH($D$3),1),0))=B26,"",B26+1),"")</f>
        <v/>
      </c>
      <c r="D26" s="25"/>
      <c r="E26" s="25"/>
      <c r="F26" s="25"/>
      <c r="G26" s="25"/>
      <c r="H26" s="26"/>
    </row>
    <row r="27" spans="2:8" ht="11.25" customHeight="1" x14ac:dyDescent="0.25"/>
    <row r="28" spans="2:8" ht="11.25" customHeight="1" x14ac:dyDescent="0.25"/>
    <row r="29" spans="2:8" ht="11.25" customHeight="1" x14ac:dyDescent="0.25"/>
    <row r="30" spans="2:8" ht="11.25" customHeight="1" x14ac:dyDescent="0.25"/>
    <row r="31" spans="2:8" ht="11.25" customHeight="1" x14ac:dyDescent="0.25"/>
    <row r="32" spans="2:8"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sheetData>
  <sheetProtection algorithmName="SHA-512" hashValue="e14yGYSgHbpSMhgFKF5Bb0R7c9srXLh4JLwYt9d8czMZdBvNyYnW12VZJobb+wQb/NALD0i2CQlkP5h+bsJp0Q==" saltValue="rPalOkI7prOE74bXT5hR2w==" spinCount="100000" sheet="1" objects="1" scenarios="1" selectLockedCells="1"/>
  <mergeCells count="5">
    <mergeCell ref="D3:G3"/>
    <mergeCell ref="D6:G6"/>
    <mergeCell ref="B9:H9"/>
    <mergeCell ref="B19:H19"/>
    <mergeCell ref="A1:G1"/>
  </mergeCells>
  <conditionalFormatting sqref="B15:C16 B11:F14 D15:F15 G11:H15">
    <cfRule type="expression" dxfId="171" priority="3" stopIfTrue="1">
      <formula>MATCH(DATE(YEAR($D$6),MONTH($D$6),B11),Event,0)</formula>
    </cfRule>
    <cfRule type="expression" dxfId="170" priority="4" stopIfTrue="1">
      <formula>MATCH(DATE(YEAR($D$6),MONTH($D$6),B11),Holiday,0)</formula>
    </cfRule>
  </conditionalFormatting>
  <conditionalFormatting sqref="B25:C26 B21:F24 D25:F25 G21:H25">
    <cfRule type="expression" dxfId="169" priority="1" stopIfTrue="1">
      <formula>MATCH(DATE(YEAR($D$3),MONTH($D$3),B21),Event_2,0)</formula>
    </cfRule>
    <cfRule type="expression" dxfId="168" priority="2" stopIfTrue="1">
      <formula>MATCH(DATE(YEAR($D$3),MONTH($D$3),B21),Holiday,0)</formula>
    </cfRule>
  </conditionalFormatting>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B1C61-961D-4E87-AEFB-E82FADF48BD6}">
  <sheetPr codeName="Sheet2">
    <tabColor rgb="FFFF6600"/>
  </sheetPr>
  <dimension ref="A1:ML320"/>
  <sheetViews>
    <sheetView showGridLines="0" showRowColHeaders="0" tabSelected="1" zoomScaleNormal="100" workbookViewId="0">
      <pane ySplit="5" topLeftCell="A6" activePane="bottomLeft" state="frozen"/>
      <selection pane="bottomLeft" activeCell="F27" sqref="F27:H27"/>
    </sheetView>
  </sheetViews>
  <sheetFormatPr defaultColWidth="2.28515625" defaultRowHeight="12.75" x14ac:dyDescent="0.2"/>
  <cols>
    <col min="1" max="1" width="2.28515625" style="1" customWidth="1"/>
    <col min="2" max="83" width="2.28515625" style="1"/>
    <col min="84" max="84" width="2.42578125" style="9" bestFit="1" customWidth="1"/>
    <col min="85" max="85" width="3.140625" style="9" bestFit="1" customWidth="1"/>
    <col min="86" max="89" width="2.28515625" style="9"/>
    <col min="90" max="90" width="5.7109375" style="9" bestFit="1" customWidth="1"/>
    <col min="91" max="132" width="2.28515625" style="9"/>
    <col min="133" max="140" width="2.5703125" style="9" bestFit="1" customWidth="1"/>
    <col min="141" max="141" width="2.28515625" style="9"/>
    <col min="142" max="142" width="8.42578125" style="9" bestFit="1" customWidth="1"/>
    <col min="143" max="147" width="2.28515625" style="9"/>
    <col min="148" max="148" width="10.140625" style="9" customWidth="1"/>
    <col min="149" max="155" width="7.28515625" style="9" customWidth="1"/>
    <col min="156" max="162" width="4.140625" style="9" customWidth="1"/>
    <col min="163" max="163" width="2.28515625" style="9"/>
    <col min="164" max="165" width="2.42578125" style="9" bestFit="1" customWidth="1"/>
    <col min="166" max="166" width="7.42578125" style="9" customWidth="1"/>
    <col min="167" max="167" width="13.140625" style="9" customWidth="1"/>
    <col min="168" max="168" width="7" style="9" bestFit="1" customWidth="1"/>
    <col min="169" max="170" width="5.140625" style="9" customWidth="1"/>
    <col min="171" max="171" width="7.28515625" style="9" customWidth="1"/>
    <col min="172" max="172" width="6.5703125" style="9" customWidth="1"/>
    <col min="173" max="177" width="5.140625" style="9" customWidth="1"/>
    <col min="178" max="181" width="5.42578125" style="9" customWidth="1"/>
    <col min="182" max="185" width="2.28515625" style="9"/>
    <col min="186" max="186" width="2.42578125" style="9" bestFit="1" customWidth="1"/>
    <col min="187" max="187" width="5.7109375" style="9" bestFit="1" customWidth="1"/>
    <col min="188" max="219" width="2.28515625" style="9"/>
    <col min="220" max="220" width="10.85546875" style="9" customWidth="1"/>
    <col min="221" max="350" width="2.28515625" style="9"/>
    <col min="351" max="16384" width="2.28515625" style="1"/>
  </cols>
  <sheetData>
    <row r="1" spans="1:149" ht="11.25" customHeight="1" x14ac:dyDescent="0.2">
      <c r="A1" s="7"/>
      <c r="B1" s="7"/>
      <c r="C1" s="67"/>
      <c r="D1" s="67"/>
      <c r="E1" s="67"/>
      <c r="F1" s="67"/>
      <c r="G1" s="67"/>
      <c r="H1" s="67"/>
      <c r="I1" s="67"/>
      <c r="J1" s="67"/>
      <c r="K1" s="67"/>
      <c r="L1" s="67"/>
      <c r="M1" s="67"/>
      <c r="N1" s="67"/>
      <c r="O1" s="67"/>
      <c r="P1" s="67"/>
      <c r="Q1" s="67"/>
      <c r="R1" s="67"/>
      <c r="S1" s="67"/>
      <c r="T1" s="67"/>
      <c r="U1" s="67"/>
      <c r="V1" s="67"/>
      <c r="W1" s="6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3"/>
      <c r="BO1" s="68"/>
      <c r="BP1" s="68"/>
      <c r="BQ1" s="68"/>
      <c r="BR1" s="68"/>
      <c r="BS1" s="68"/>
      <c r="BT1" s="68"/>
      <c r="BU1" s="68"/>
      <c r="BV1" s="68"/>
      <c r="BW1" s="68"/>
      <c r="BX1" s="3"/>
      <c r="BY1" s="69">
        <v>34</v>
      </c>
      <c r="BZ1" s="69"/>
      <c r="CA1" s="69"/>
      <c r="CB1" s="69"/>
      <c r="CC1" s="69"/>
      <c r="CD1" s="69"/>
      <c r="CE1" s="69"/>
      <c r="CG1" s="9">
        <f>IF($CL$6=20%,1,IF($CL$6=40%,2,IF($CL$6=60%,3,IF($CL$6=80%,4,IF($CL$6=100%,5,"")))))</f>
        <v>5</v>
      </c>
      <c r="CL1" s="34">
        <f>IF(D73&lt;&gt;"",20%,0%)</f>
        <v>0</v>
      </c>
      <c r="ER1" s="35" t="str">
        <f>IF(BO20&lt;&gt;"",BO20+30,"")</f>
        <v/>
      </c>
    </row>
    <row r="2" spans="1:149" ht="11.25" customHeight="1" x14ac:dyDescent="0.2">
      <c r="A2" s="7"/>
      <c r="B2" s="7"/>
      <c r="C2" s="67"/>
      <c r="D2" s="67"/>
      <c r="E2" s="67"/>
      <c r="F2" s="67"/>
      <c r="G2" s="67"/>
      <c r="H2" s="67"/>
      <c r="I2" s="67"/>
      <c r="J2" s="67"/>
      <c r="K2" s="67"/>
      <c r="L2" s="67"/>
      <c r="M2" s="67"/>
      <c r="N2" s="67"/>
      <c r="O2" s="67"/>
      <c r="P2" s="67"/>
      <c r="Q2" s="67"/>
      <c r="R2" s="67"/>
      <c r="S2" s="67"/>
      <c r="T2" s="67"/>
      <c r="U2" s="67"/>
      <c r="V2" s="67"/>
      <c r="W2" s="6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3"/>
      <c r="BO2" s="68"/>
      <c r="BP2" s="68"/>
      <c r="BQ2" s="68"/>
      <c r="BR2" s="68"/>
      <c r="BS2" s="68"/>
      <c r="BT2" s="68"/>
      <c r="BU2" s="68"/>
      <c r="BV2" s="68"/>
      <c r="BW2" s="68"/>
      <c r="BX2" s="3"/>
      <c r="BY2" s="69"/>
      <c r="BZ2" s="69"/>
      <c r="CA2" s="69"/>
      <c r="CB2" s="69"/>
      <c r="CC2" s="69"/>
      <c r="CD2" s="69"/>
      <c r="CE2" s="69"/>
      <c r="CL2" s="34">
        <v>1</v>
      </c>
    </row>
    <row r="3" spans="1:149" ht="11.25" customHeight="1" x14ac:dyDescent="0.2">
      <c r="A3" s="7"/>
      <c r="B3" s="7"/>
      <c r="C3" s="67"/>
      <c r="D3" s="67"/>
      <c r="E3" s="67"/>
      <c r="F3" s="67"/>
      <c r="G3" s="67"/>
      <c r="H3" s="67"/>
      <c r="I3" s="67"/>
      <c r="J3" s="67"/>
      <c r="K3" s="67"/>
      <c r="L3" s="67"/>
      <c r="M3" s="67"/>
      <c r="N3" s="67"/>
      <c r="O3" s="67"/>
      <c r="P3" s="67"/>
      <c r="Q3" s="67"/>
      <c r="R3" s="67"/>
      <c r="S3" s="67"/>
      <c r="T3" s="67"/>
      <c r="U3" s="67"/>
      <c r="V3" s="67"/>
      <c r="W3" s="6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3"/>
      <c r="BO3" s="68"/>
      <c r="BP3" s="68"/>
      <c r="BQ3" s="68"/>
      <c r="BR3" s="68"/>
      <c r="BS3" s="68"/>
      <c r="BT3" s="68"/>
      <c r="BU3" s="68"/>
      <c r="BV3" s="68"/>
      <c r="BW3" s="68"/>
      <c r="BX3" s="3"/>
      <c r="BY3" s="69"/>
      <c r="BZ3" s="69"/>
      <c r="CA3" s="69"/>
      <c r="CB3" s="69"/>
      <c r="CC3" s="69"/>
      <c r="CD3" s="69"/>
      <c r="CE3" s="69"/>
      <c r="CL3" s="34"/>
      <c r="ES3" s="36" t="b">
        <v>1</v>
      </c>
    </row>
    <row r="4" spans="1:149" ht="11.25" customHeight="1" x14ac:dyDescent="0.2">
      <c r="A4" s="7"/>
      <c r="B4" s="7"/>
      <c r="C4" s="70"/>
      <c r="D4" s="71"/>
      <c r="E4" s="71"/>
      <c r="F4" s="71"/>
      <c r="G4" s="71"/>
      <c r="H4" s="71"/>
      <c r="I4" s="71"/>
      <c r="J4" s="71"/>
      <c r="K4" s="71"/>
      <c r="L4" s="71"/>
      <c r="M4" s="71"/>
      <c r="N4" s="71"/>
      <c r="O4" s="71"/>
      <c r="P4" s="71"/>
      <c r="Q4" s="71"/>
      <c r="R4" s="71"/>
      <c r="S4" s="71"/>
      <c r="T4" s="71"/>
      <c r="U4" s="71"/>
      <c r="V4" s="71"/>
      <c r="W4" s="71"/>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3"/>
      <c r="BO4" s="68"/>
      <c r="BP4" s="68"/>
      <c r="BQ4" s="68"/>
      <c r="BR4" s="68"/>
      <c r="BS4" s="68"/>
      <c r="BT4" s="68"/>
      <c r="BU4" s="68"/>
      <c r="BV4" s="68"/>
      <c r="BW4" s="68"/>
      <c r="BX4" s="3"/>
      <c r="BY4" s="69"/>
      <c r="BZ4" s="69"/>
      <c r="CA4" s="69"/>
      <c r="CB4" s="69"/>
      <c r="CC4" s="69"/>
      <c r="CD4" s="69"/>
      <c r="CE4" s="69"/>
      <c r="CL4" s="34"/>
    </row>
    <row r="5" spans="1:149" ht="11.25" customHeight="1" x14ac:dyDescent="0.2">
      <c r="A5" s="7"/>
      <c r="B5" s="7"/>
      <c r="C5" s="71"/>
      <c r="D5" s="71"/>
      <c r="E5" s="71"/>
      <c r="F5" s="71"/>
      <c r="G5" s="71"/>
      <c r="H5" s="71"/>
      <c r="I5" s="71"/>
      <c r="J5" s="71"/>
      <c r="K5" s="71"/>
      <c r="L5" s="71"/>
      <c r="M5" s="71"/>
      <c r="N5" s="71"/>
      <c r="O5" s="71"/>
      <c r="P5" s="71"/>
      <c r="Q5" s="71"/>
      <c r="R5" s="71"/>
      <c r="S5" s="71"/>
      <c r="T5" s="71"/>
      <c r="U5" s="71"/>
      <c r="V5" s="71"/>
      <c r="W5" s="71"/>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3"/>
      <c r="BO5" s="68"/>
      <c r="BP5" s="68"/>
      <c r="BQ5" s="68"/>
      <c r="BR5" s="68"/>
      <c r="BS5" s="68"/>
      <c r="BT5" s="68"/>
      <c r="BU5" s="68"/>
      <c r="BV5" s="68"/>
      <c r="BW5" s="68"/>
      <c r="BX5" s="3"/>
      <c r="BY5" s="69"/>
      <c r="BZ5" s="69"/>
      <c r="CA5" s="69"/>
      <c r="CB5" s="69"/>
      <c r="CC5" s="69"/>
      <c r="CD5" s="69"/>
      <c r="CE5" s="69"/>
      <c r="CL5" s="34"/>
    </row>
    <row r="6" spans="1:149" ht="11.25" customHeight="1" x14ac:dyDescent="0.2">
      <c r="CL6" s="37">
        <f>SUM(CL1:CL5)</f>
        <v>1</v>
      </c>
    </row>
    <row r="7" spans="1:149" ht="11.25" customHeight="1" x14ac:dyDescent="0.2">
      <c r="BV7" s="31"/>
      <c r="BW7" s="31"/>
      <c r="BX7" s="31"/>
      <c r="BY7" s="31"/>
      <c r="BZ7" s="31"/>
      <c r="CA7" s="31"/>
      <c r="CB7" s="31"/>
      <c r="CC7" s="31"/>
      <c r="CD7" s="31"/>
      <c r="CE7" s="31"/>
    </row>
    <row r="8" spans="1:149" ht="11.25" customHeight="1" x14ac:dyDescent="0.2">
      <c r="N8" s="2"/>
      <c r="O8" s="2"/>
      <c r="P8" s="2"/>
      <c r="Q8" s="2"/>
      <c r="R8" s="2"/>
      <c r="S8" s="2"/>
      <c r="T8" s="2"/>
      <c r="U8" s="2"/>
      <c r="V8" s="2"/>
      <c r="W8" s="2"/>
      <c r="X8" s="2"/>
      <c r="Y8" s="2"/>
      <c r="Z8" s="2"/>
      <c r="AA8" s="2"/>
      <c r="AB8" s="2"/>
      <c r="AC8" s="2"/>
      <c r="AD8" s="2"/>
      <c r="AE8" s="2"/>
      <c r="AF8" s="2"/>
      <c r="AG8" s="2"/>
      <c r="AH8" s="2"/>
      <c r="AI8" s="2"/>
      <c r="AJ8" s="2"/>
      <c r="AK8" s="2"/>
      <c r="AL8" s="2"/>
      <c r="AM8" s="2"/>
      <c r="AN8" s="2"/>
      <c r="BV8" s="31"/>
      <c r="BW8" s="31"/>
      <c r="BX8" s="31"/>
      <c r="BY8" s="31"/>
      <c r="BZ8" s="31"/>
      <c r="CA8" s="31"/>
      <c r="CB8" s="31"/>
      <c r="CC8" s="31"/>
      <c r="CD8" s="31"/>
      <c r="CE8" s="31"/>
    </row>
    <row r="9" spans="1:149" ht="11.25" customHeight="1" x14ac:dyDescent="0.2">
      <c r="A9" s="72" t="str">
        <f>IF($CG$1=1,"CHANGE YOUR",IF($CG$1=2,"CHANGE YOUR",IF($CG$1=3,"CHANGE YOUR",IF($CG$1=4,"CHANGE YOUR",IF($CG$1=5,"CHANGE YOUR","CHANGE YOUR")))))</f>
        <v>CHANGE YOUR</v>
      </c>
      <c r="B9" s="72"/>
      <c r="C9" s="72"/>
      <c r="D9" s="72"/>
      <c r="E9" s="72"/>
      <c r="F9" s="72"/>
      <c r="G9" s="72"/>
      <c r="H9" s="72"/>
      <c r="I9" s="72"/>
      <c r="J9" s="72"/>
      <c r="K9" s="72"/>
      <c r="L9" s="72"/>
      <c r="M9" s="72"/>
      <c r="N9" s="72"/>
      <c r="O9" s="72"/>
      <c r="P9" s="72"/>
      <c r="Q9" s="72"/>
      <c r="R9" s="72"/>
      <c r="S9" s="72"/>
      <c r="T9" s="72"/>
      <c r="U9" s="72"/>
      <c r="V9" s="73" t="str">
        <f>IF($CG$1=1,"LEADERSHIP",IF($CG$1=2, "LEADERSHIP",IF($CG$1=3,"LEADERSHIP",IF($CG$1=4,"LEADERSHIP",IF($CG$1=5,"LEADERSHIP","LEADERSHIP")))))</f>
        <v>LEADERSHIP</v>
      </c>
      <c r="W9" s="73"/>
      <c r="X9" s="73"/>
      <c r="Y9" s="73"/>
      <c r="Z9" s="73"/>
      <c r="AA9" s="73"/>
      <c r="AB9" s="73"/>
      <c r="AC9" s="73"/>
      <c r="AD9" s="73"/>
      <c r="AE9" s="73"/>
      <c r="AF9" s="73"/>
      <c r="AG9" s="73"/>
      <c r="AH9" s="73"/>
      <c r="AI9" s="73"/>
      <c r="AJ9" s="73"/>
      <c r="AK9" s="73"/>
      <c r="AL9" s="73"/>
      <c r="AM9" s="73"/>
      <c r="AN9" s="72" t="str">
        <f>IF($CG$1=1,"LIFE IN",IF($CG$1=2,"LIFE IN",IF($CG$1=3,"LIFE IN",IF($CG$1=4,"LIFE IN",IF($CG$1=5,"LIFE IN","")))))</f>
        <v>LIFE IN</v>
      </c>
      <c r="AO9" s="72"/>
      <c r="AP9" s="72"/>
      <c r="AQ9" s="72"/>
      <c r="AR9" s="72"/>
      <c r="AS9" s="72"/>
      <c r="AT9" s="72"/>
      <c r="AU9" s="72"/>
      <c r="AV9" s="72"/>
      <c r="AW9" s="72"/>
      <c r="AX9" s="73" t="str">
        <f>IF($CG$1=1,"30 DAYS",IF($CG$1=2, "30 DAYS",IF($CG$1=3,"30 DAYS",IF($CG$1=4,"30 DAYS",IF($CG$1=5,"30 DAYS","30 DAYS")))))</f>
        <v>30 DAYS</v>
      </c>
      <c r="AY9" s="73"/>
      <c r="AZ9" s="73"/>
      <c r="BA9" s="73"/>
      <c r="BB9" s="73"/>
      <c r="BC9" s="73"/>
      <c r="BD9" s="73"/>
      <c r="BE9" s="73"/>
      <c r="BF9" s="73"/>
      <c r="BG9" s="73"/>
      <c r="BH9" s="73"/>
      <c r="BI9" s="73"/>
      <c r="BJ9" s="73"/>
      <c r="BK9" s="15"/>
      <c r="BL9" s="15"/>
      <c r="BM9" s="15"/>
      <c r="BN9" s="15"/>
      <c r="BO9" s="15"/>
      <c r="BP9" s="15"/>
      <c r="BQ9" s="15"/>
      <c r="BR9" s="15"/>
      <c r="BS9" s="15"/>
      <c r="BT9" s="15"/>
      <c r="BV9" s="32"/>
      <c r="BW9" s="32"/>
      <c r="BX9" s="32"/>
      <c r="BY9" s="32"/>
      <c r="BZ9" s="32"/>
      <c r="CA9" s="32"/>
      <c r="CB9" s="32"/>
      <c r="CC9" s="32"/>
      <c r="CD9" s="32"/>
      <c r="CE9" s="32"/>
    </row>
    <row r="10" spans="1:149" ht="11.25" customHeight="1" x14ac:dyDescent="0.2">
      <c r="A10" s="72"/>
      <c r="B10" s="72"/>
      <c r="C10" s="72"/>
      <c r="D10" s="72"/>
      <c r="E10" s="72"/>
      <c r="F10" s="72"/>
      <c r="G10" s="72"/>
      <c r="H10" s="72"/>
      <c r="I10" s="72"/>
      <c r="J10" s="72"/>
      <c r="K10" s="72"/>
      <c r="L10" s="72"/>
      <c r="M10" s="72"/>
      <c r="N10" s="72"/>
      <c r="O10" s="72"/>
      <c r="P10" s="72"/>
      <c r="Q10" s="72"/>
      <c r="R10" s="72"/>
      <c r="S10" s="72"/>
      <c r="T10" s="72"/>
      <c r="U10" s="72"/>
      <c r="V10" s="73"/>
      <c r="W10" s="73"/>
      <c r="X10" s="73"/>
      <c r="Y10" s="73"/>
      <c r="Z10" s="73"/>
      <c r="AA10" s="73"/>
      <c r="AB10" s="73"/>
      <c r="AC10" s="73"/>
      <c r="AD10" s="73"/>
      <c r="AE10" s="73"/>
      <c r="AF10" s="73"/>
      <c r="AG10" s="73"/>
      <c r="AH10" s="73"/>
      <c r="AI10" s="73"/>
      <c r="AJ10" s="73"/>
      <c r="AK10" s="73"/>
      <c r="AL10" s="73"/>
      <c r="AM10" s="73"/>
      <c r="AN10" s="72"/>
      <c r="AO10" s="72"/>
      <c r="AP10" s="72"/>
      <c r="AQ10" s="72"/>
      <c r="AR10" s="72"/>
      <c r="AS10" s="72"/>
      <c r="AT10" s="72"/>
      <c r="AU10" s="72"/>
      <c r="AV10" s="72"/>
      <c r="AW10" s="72"/>
      <c r="AX10" s="73"/>
      <c r="AY10" s="73"/>
      <c r="AZ10" s="73"/>
      <c r="BA10" s="73"/>
      <c r="BB10" s="73"/>
      <c r="BC10" s="73"/>
      <c r="BD10" s="73"/>
      <c r="BE10" s="73"/>
      <c r="BF10" s="73"/>
      <c r="BG10" s="73"/>
      <c r="BH10" s="73"/>
      <c r="BI10" s="73"/>
      <c r="BJ10" s="73"/>
      <c r="BK10" s="15"/>
      <c r="BL10" s="15"/>
      <c r="BM10" s="15"/>
      <c r="BN10" s="15"/>
      <c r="BO10" s="15"/>
      <c r="BP10" s="15"/>
      <c r="BQ10" s="15"/>
      <c r="BR10" s="15"/>
      <c r="BS10" s="15"/>
      <c r="BT10" s="15"/>
      <c r="BV10" s="32"/>
      <c r="BW10" s="32"/>
      <c r="BX10" s="32"/>
      <c r="BY10" s="32"/>
      <c r="BZ10" s="32"/>
      <c r="CA10" s="32"/>
      <c r="CB10" s="32"/>
      <c r="CC10" s="32"/>
      <c r="CD10" s="32"/>
      <c r="CE10" s="32"/>
    </row>
    <row r="11" spans="1:149" ht="9.75" customHeight="1" x14ac:dyDescent="0.2">
      <c r="A11" s="72"/>
      <c r="B11" s="72"/>
      <c r="C11" s="72"/>
      <c r="D11" s="72"/>
      <c r="E11" s="72"/>
      <c r="F11" s="72"/>
      <c r="G11" s="72"/>
      <c r="H11" s="72"/>
      <c r="I11" s="72"/>
      <c r="J11" s="72"/>
      <c r="K11" s="72"/>
      <c r="L11" s="72"/>
      <c r="M11" s="72"/>
      <c r="N11" s="72"/>
      <c r="O11" s="72"/>
      <c r="P11" s="72"/>
      <c r="Q11" s="72"/>
      <c r="R11" s="72"/>
      <c r="S11" s="72"/>
      <c r="T11" s="72"/>
      <c r="U11" s="72"/>
      <c r="V11" s="73"/>
      <c r="W11" s="73"/>
      <c r="X11" s="73"/>
      <c r="Y11" s="73"/>
      <c r="Z11" s="73"/>
      <c r="AA11" s="73"/>
      <c r="AB11" s="73"/>
      <c r="AC11" s="73"/>
      <c r="AD11" s="73"/>
      <c r="AE11" s="73"/>
      <c r="AF11" s="73"/>
      <c r="AG11" s="73"/>
      <c r="AH11" s="73"/>
      <c r="AI11" s="73"/>
      <c r="AJ11" s="73"/>
      <c r="AK11" s="73"/>
      <c r="AL11" s="73"/>
      <c r="AM11" s="73"/>
      <c r="AN11" s="72"/>
      <c r="AO11" s="72"/>
      <c r="AP11" s="72"/>
      <c r="AQ11" s="72"/>
      <c r="AR11" s="72"/>
      <c r="AS11" s="72"/>
      <c r="AT11" s="72"/>
      <c r="AU11" s="72"/>
      <c r="AV11" s="72"/>
      <c r="AW11" s="72"/>
      <c r="AX11" s="73"/>
      <c r="AY11" s="73"/>
      <c r="AZ11" s="73"/>
      <c r="BA11" s="73"/>
      <c r="BB11" s="73"/>
      <c r="BC11" s="73"/>
      <c r="BD11" s="73"/>
      <c r="BE11" s="73"/>
      <c r="BF11" s="73"/>
      <c r="BG11" s="73"/>
      <c r="BH11" s="73"/>
      <c r="BI11" s="73"/>
      <c r="BJ11" s="73"/>
      <c r="BK11" s="15"/>
      <c r="BL11" s="15"/>
      <c r="BM11" s="15"/>
      <c r="BN11" s="15"/>
      <c r="BO11" s="15"/>
      <c r="BP11" s="15"/>
      <c r="BQ11" s="15"/>
      <c r="BR11" s="15"/>
      <c r="BS11" s="15"/>
      <c r="BT11" s="15"/>
      <c r="BV11" s="32"/>
      <c r="BW11" s="32"/>
      <c r="BX11" s="32"/>
      <c r="BY11" s="32"/>
      <c r="BZ11" s="32"/>
      <c r="CA11" s="32"/>
      <c r="CB11" s="32"/>
      <c r="CC11" s="32"/>
      <c r="CD11" s="32"/>
      <c r="CE11" s="32"/>
    </row>
    <row r="12" spans="1:149" ht="11.25" customHeight="1" x14ac:dyDescent="0.2">
      <c r="A12" s="72"/>
      <c r="B12" s="72"/>
      <c r="C12" s="72"/>
      <c r="D12" s="72"/>
      <c r="E12" s="72"/>
      <c r="F12" s="72"/>
      <c r="G12" s="72"/>
      <c r="H12" s="72"/>
      <c r="I12" s="72"/>
      <c r="J12" s="72"/>
      <c r="K12" s="72"/>
      <c r="L12" s="72"/>
      <c r="M12" s="72"/>
      <c r="N12" s="72"/>
      <c r="O12" s="72"/>
      <c r="P12" s="72"/>
      <c r="Q12" s="72"/>
      <c r="R12" s="72"/>
      <c r="S12" s="72"/>
      <c r="T12" s="72"/>
      <c r="U12" s="72"/>
      <c r="V12" s="73"/>
      <c r="W12" s="73"/>
      <c r="X12" s="73"/>
      <c r="Y12" s="73"/>
      <c r="Z12" s="73"/>
      <c r="AA12" s="73"/>
      <c r="AB12" s="73"/>
      <c r="AC12" s="73"/>
      <c r="AD12" s="73"/>
      <c r="AE12" s="73"/>
      <c r="AF12" s="73"/>
      <c r="AG12" s="73"/>
      <c r="AH12" s="73"/>
      <c r="AI12" s="73"/>
      <c r="AJ12" s="73"/>
      <c r="AK12" s="73"/>
      <c r="AL12" s="73"/>
      <c r="AM12" s="73"/>
      <c r="AN12" s="72"/>
      <c r="AO12" s="72"/>
      <c r="AP12" s="72"/>
      <c r="AQ12" s="72"/>
      <c r="AR12" s="72"/>
      <c r="AS12" s="72"/>
      <c r="AT12" s="72"/>
      <c r="AU12" s="72"/>
      <c r="AV12" s="72"/>
      <c r="AW12" s="72"/>
      <c r="AX12" s="73"/>
      <c r="AY12" s="73"/>
      <c r="AZ12" s="73"/>
      <c r="BA12" s="73"/>
      <c r="BB12" s="73"/>
      <c r="BC12" s="73"/>
      <c r="BD12" s="73"/>
      <c r="BE12" s="73"/>
      <c r="BF12" s="73"/>
      <c r="BG12" s="73"/>
      <c r="BH12" s="73"/>
      <c r="BI12" s="73"/>
      <c r="BJ12" s="73"/>
      <c r="BK12" s="15"/>
      <c r="BL12" s="15"/>
      <c r="BM12" s="15"/>
      <c r="BN12" s="15"/>
      <c r="BO12" s="15"/>
      <c r="BP12" s="15"/>
      <c r="BQ12" s="15"/>
      <c r="BR12" s="15"/>
      <c r="BS12" s="15"/>
      <c r="BT12" s="15"/>
      <c r="BV12" s="32"/>
      <c r="BW12" s="32"/>
      <c r="BX12" s="32"/>
      <c r="BY12" s="32"/>
      <c r="BZ12" s="32"/>
      <c r="CA12" s="32"/>
      <c r="CB12" s="32"/>
      <c r="CC12" s="32"/>
      <c r="CD12" s="32"/>
      <c r="CE12" s="32"/>
    </row>
    <row r="13" spans="1:149" ht="11.25" customHeight="1" x14ac:dyDescent="0.2">
      <c r="A13" s="8"/>
      <c r="B13" s="8"/>
      <c r="C13" s="8"/>
      <c r="D13" s="8"/>
      <c r="E13" s="8"/>
      <c r="F13" s="8"/>
      <c r="G13" s="8"/>
      <c r="H13" s="8"/>
      <c r="I13" s="8"/>
      <c r="J13" s="8"/>
      <c r="K13" s="8"/>
      <c r="L13" s="8"/>
      <c r="M13" s="8"/>
      <c r="N13" s="8"/>
      <c r="O13" s="8"/>
      <c r="P13" s="8"/>
      <c r="Q13" s="8"/>
      <c r="R13" s="8"/>
      <c r="S13" s="8"/>
      <c r="T13" s="8"/>
      <c r="U13" s="8"/>
      <c r="V13" s="8"/>
      <c r="W13" s="8"/>
      <c r="X13" s="8"/>
      <c r="Y13" s="8"/>
      <c r="Z13" s="8"/>
      <c r="AA13" s="8"/>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V13" s="32"/>
      <c r="BW13" s="32"/>
      <c r="BX13" s="32"/>
      <c r="BY13" s="32"/>
      <c r="BZ13" s="32"/>
      <c r="CA13" s="32"/>
      <c r="CB13" s="32"/>
      <c r="CC13" s="32"/>
      <c r="CD13" s="32"/>
      <c r="CE13" s="32"/>
    </row>
    <row r="14" spans="1:149" ht="11.25" customHeight="1" x14ac:dyDescent="0.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BV14" s="32"/>
      <c r="BW14" s="32"/>
      <c r="BX14" s="32"/>
      <c r="BY14" s="32"/>
      <c r="BZ14" s="32"/>
      <c r="CA14" s="32"/>
      <c r="CB14" s="32"/>
      <c r="CC14" s="32"/>
      <c r="CD14" s="32"/>
      <c r="CE14" s="32"/>
    </row>
    <row r="15" spans="1:149" ht="11.25" customHeight="1" x14ac:dyDescent="0.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BV15" s="32"/>
      <c r="BW15" s="32"/>
      <c r="BX15" s="32"/>
      <c r="BY15" s="32"/>
      <c r="BZ15" s="32"/>
      <c r="CA15" s="32"/>
      <c r="CB15" s="32"/>
      <c r="CC15" s="32"/>
      <c r="CD15" s="32"/>
      <c r="CE15" s="32"/>
    </row>
    <row r="16" spans="1:149" ht="11.25" customHeight="1" x14ac:dyDescent="0.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BV16" s="33"/>
      <c r="BW16" s="33"/>
      <c r="BX16" s="33"/>
      <c r="BY16" s="33"/>
      <c r="BZ16" s="33"/>
      <c r="CA16" s="33"/>
      <c r="CB16" s="33"/>
      <c r="CC16" s="33"/>
      <c r="CD16" s="33"/>
      <c r="CE16" s="33"/>
    </row>
    <row r="17" spans="1:257" ht="11.25" customHeight="1" x14ac:dyDescent="0.2">
      <c r="A17" s="74" t="s">
        <v>1</v>
      </c>
      <c r="B17" s="74"/>
      <c r="C17" s="74"/>
      <c r="D17" s="74"/>
      <c r="E17" s="74"/>
      <c r="F17" s="74"/>
      <c r="G17" s="74"/>
      <c r="H17" s="75"/>
      <c r="I17" s="76"/>
      <c r="J17" s="76"/>
      <c r="K17" s="76"/>
      <c r="L17" s="76"/>
      <c r="M17" s="76"/>
      <c r="N17" s="76"/>
      <c r="O17" s="76"/>
      <c r="P17" s="76"/>
      <c r="Q17" s="76"/>
      <c r="R17" s="76"/>
      <c r="S17" s="77"/>
      <c r="T17" s="4"/>
      <c r="U17" s="74" t="s">
        <v>2</v>
      </c>
      <c r="V17" s="74"/>
      <c r="W17" s="74"/>
      <c r="X17" s="74"/>
      <c r="Y17" s="74"/>
      <c r="Z17" s="74"/>
      <c r="AA17" s="74"/>
      <c r="AB17" s="75"/>
      <c r="AC17" s="76"/>
      <c r="AD17" s="76"/>
      <c r="AE17" s="76"/>
      <c r="AF17" s="76"/>
      <c r="AG17" s="76"/>
      <c r="AH17" s="76"/>
      <c r="AI17" s="76"/>
      <c r="AJ17" s="76"/>
      <c r="AK17" s="76"/>
      <c r="AL17" s="76"/>
      <c r="AM17" s="77"/>
      <c r="AN17" s="4"/>
      <c r="AO17" s="74" t="s">
        <v>3</v>
      </c>
      <c r="AP17" s="74"/>
      <c r="AQ17" s="74"/>
      <c r="AR17" s="74"/>
      <c r="AS17" s="74"/>
      <c r="AT17" s="74"/>
      <c r="AU17" s="74"/>
      <c r="AV17" s="75"/>
      <c r="AW17" s="76"/>
      <c r="AX17" s="76"/>
      <c r="AY17" s="76"/>
      <c r="AZ17" s="76"/>
      <c r="BA17" s="76"/>
      <c r="BB17" s="76"/>
      <c r="BC17" s="76"/>
      <c r="BD17" s="76"/>
      <c r="BE17" s="76"/>
      <c r="BF17" s="76"/>
      <c r="BG17" s="77"/>
      <c r="BH17" s="4"/>
      <c r="BI17" s="74" t="s">
        <v>4</v>
      </c>
      <c r="BJ17" s="74"/>
      <c r="BK17" s="74"/>
      <c r="BL17" s="74"/>
      <c r="BM17" s="74"/>
      <c r="BN17" s="74"/>
      <c r="BO17" s="101"/>
      <c r="BP17" s="102"/>
      <c r="BQ17" s="102"/>
      <c r="BR17" s="102"/>
      <c r="BS17" s="102"/>
      <c r="BT17" s="103"/>
      <c r="BV17" s="123">
        <f ca="1">'📆 Calendars'!A1</f>
        <v>44445</v>
      </c>
      <c r="BW17" s="124"/>
      <c r="BX17" s="124"/>
      <c r="BY17" s="124"/>
      <c r="BZ17" s="124"/>
      <c r="CA17" s="124"/>
      <c r="CB17" s="124"/>
      <c r="CC17" s="124"/>
      <c r="CD17" s="124"/>
      <c r="CE17" s="125"/>
    </row>
    <row r="18" spans="1:257" ht="11.25" customHeight="1" x14ac:dyDescent="0.2">
      <c r="A18" s="74"/>
      <c r="B18" s="74"/>
      <c r="C18" s="74"/>
      <c r="D18" s="74"/>
      <c r="E18" s="74"/>
      <c r="F18" s="74"/>
      <c r="G18" s="74"/>
      <c r="H18" s="78"/>
      <c r="I18" s="79"/>
      <c r="J18" s="79"/>
      <c r="K18" s="79"/>
      <c r="L18" s="79"/>
      <c r="M18" s="79"/>
      <c r="N18" s="79"/>
      <c r="O18" s="79"/>
      <c r="P18" s="79"/>
      <c r="Q18" s="79"/>
      <c r="R18" s="79"/>
      <c r="S18" s="80"/>
      <c r="T18" s="4"/>
      <c r="U18" s="74"/>
      <c r="V18" s="74"/>
      <c r="W18" s="74"/>
      <c r="X18" s="74"/>
      <c r="Y18" s="74"/>
      <c r="Z18" s="74"/>
      <c r="AA18" s="74"/>
      <c r="AB18" s="78"/>
      <c r="AC18" s="79"/>
      <c r="AD18" s="79"/>
      <c r="AE18" s="79"/>
      <c r="AF18" s="79"/>
      <c r="AG18" s="79"/>
      <c r="AH18" s="79"/>
      <c r="AI18" s="79"/>
      <c r="AJ18" s="79"/>
      <c r="AK18" s="79"/>
      <c r="AL18" s="79"/>
      <c r="AM18" s="80"/>
      <c r="AN18" s="4"/>
      <c r="AO18" s="74"/>
      <c r="AP18" s="74"/>
      <c r="AQ18" s="74"/>
      <c r="AR18" s="74"/>
      <c r="AS18" s="74"/>
      <c r="AT18" s="74"/>
      <c r="AU18" s="74"/>
      <c r="AV18" s="78"/>
      <c r="AW18" s="79"/>
      <c r="AX18" s="79"/>
      <c r="AY18" s="79"/>
      <c r="AZ18" s="79"/>
      <c r="BA18" s="79"/>
      <c r="BB18" s="79"/>
      <c r="BC18" s="79"/>
      <c r="BD18" s="79"/>
      <c r="BE18" s="79"/>
      <c r="BF18" s="79"/>
      <c r="BG18" s="80"/>
      <c r="BH18" s="4"/>
      <c r="BI18" s="74"/>
      <c r="BJ18" s="74"/>
      <c r="BK18" s="74"/>
      <c r="BL18" s="74"/>
      <c r="BM18" s="74"/>
      <c r="BN18" s="74"/>
      <c r="BO18" s="104"/>
      <c r="BP18" s="105"/>
      <c r="BQ18" s="105"/>
      <c r="BR18" s="105"/>
      <c r="BS18" s="105"/>
      <c r="BT18" s="106"/>
      <c r="BV18" s="121">
        <f ca="1">'📆 Calendars'!A1</f>
        <v>44445</v>
      </c>
      <c r="BW18" s="121"/>
      <c r="BX18" s="121"/>
      <c r="BY18" s="121"/>
      <c r="BZ18" s="121"/>
      <c r="CA18" s="121"/>
      <c r="CB18" s="121"/>
      <c r="CC18" s="121"/>
      <c r="CD18" s="121"/>
      <c r="CE18" s="122"/>
    </row>
    <row r="19" spans="1:257" ht="11.2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V19" s="121"/>
      <c r="BW19" s="121"/>
      <c r="BX19" s="121"/>
      <c r="BY19" s="121"/>
      <c r="BZ19" s="121"/>
      <c r="CA19" s="121"/>
      <c r="CB19" s="121"/>
      <c r="CC19" s="121"/>
      <c r="CD19" s="121"/>
      <c r="CE19" s="122"/>
    </row>
    <row r="20" spans="1:257" ht="11.25" customHeight="1" x14ac:dyDescent="0.2">
      <c r="A20" s="74" t="s">
        <v>5</v>
      </c>
      <c r="B20" s="74"/>
      <c r="C20" s="74"/>
      <c r="D20" s="74"/>
      <c r="E20" s="74"/>
      <c r="F20" s="74"/>
      <c r="G20" s="74"/>
      <c r="H20" s="75"/>
      <c r="I20" s="76"/>
      <c r="J20" s="76"/>
      <c r="K20" s="76"/>
      <c r="L20" s="76"/>
      <c r="M20" s="76"/>
      <c r="N20" s="76"/>
      <c r="O20" s="76"/>
      <c r="P20" s="76"/>
      <c r="Q20" s="76"/>
      <c r="R20" s="76"/>
      <c r="S20" s="77"/>
      <c r="T20" s="4"/>
      <c r="U20" s="74" t="s">
        <v>6</v>
      </c>
      <c r="V20" s="74"/>
      <c r="W20" s="74"/>
      <c r="X20" s="74"/>
      <c r="Y20" s="74"/>
      <c r="Z20" s="74"/>
      <c r="AA20" s="74"/>
      <c r="AB20" s="75"/>
      <c r="AC20" s="76"/>
      <c r="AD20" s="76"/>
      <c r="AE20" s="76"/>
      <c r="AF20" s="76"/>
      <c r="AG20" s="76"/>
      <c r="AH20" s="76"/>
      <c r="AI20" s="76"/>
      <c r="AJ20" s="76"/>
      <c r="AK20" s="76"/>
      <c r="AL20" s="76"/>
      <c r="AM20" s="77"/>
      <c r="AN20" s="4"/>
      <c r="AO20" s="74" t="s">
        <v>7</v>
      </c>
      <c r="AP20" s="74"/>
      <c r="AQ20" s="74"/>
      <c r="AR20" s="74"/>
      <c r="AS20" s="74"/>
      <c r="AT20" s="74"/>
      <c r="AU20" s="74"/>
      <c r="AV20" s="75"/>
      <c r="AW20" s="76"/>
      <c r="AX20" s="76"/>
      <c r="AY20" s="76"/>
      <c r="AZ20" s="76"/>
      <c r="BA20" s="76"/>
      <c r="BB20" s="76"/>
      <c r="BC20" s="76"/>
      <c r="BD20" s="76"/>
      <c r="BE20" s="76"/>
      <c r="BF20" s="76"/>
      <c r="BG20" s="77"/>
      <c r="BH20" s="4"/>
      <c r="BI20" s="81" t="s">
        <v>8</v>
      </c>
      <c r="BJ20" s="81"/>
      <c r="BK20" s="81"/>
      <c r="BL20" s="81"/>
      <c r="BM20" s="81"/>
      <c r="BN20" s="81"/>
      <c r="BO20" s="82"/>
      <c r="BP20" s="83"/>
      <c r="BQ20" s="83"/>
      <c r="BR20" s="83"/>
      <c r="BS20" s="83"/>
      <c r="BT20" s="84"/>
      <c r="BV20" s="95">
        <f ca="1">'📆 Calendars'!A1</f>
        <v>44445</v>
      </c>
      <c r="BW20" s="96"/>
      <c r="BX20" s="96"/>
      <c r="BY20" s="96"/>
      <c r="BZ20" s="96"/>
      <c r="CA20" s="96"/>
      <c r="CB20" s="96"/>
      <c r="CC20" s="96"/>
      <c r="CD20" s="96"/>
      <c r="CE20" s="97"/>
    </row>
    <row r="21" spans="1:257" ht="11.25" customHeight="1" x14ac:dyDescent="0.2">
      <c r="A21" s="74"/>
      <c r="B21" s="74"/>
      <c r="C21" s="74"/>
      <c r="D21" s="74"/>
      <c r="E21" s="74"/>
      <c r="F21" s="74"/>
      <c r="G21" s="74"/>
      <c r="H21" s="78"/>
      <c r="I21" s="79"/>
      <c r="J21" s="79"/>
      <c r="K21" s="79"/>
      <c r="L21" s="79"/>
      <c r="M21" s="79"/>
      <c r="N21" s="79"/>
      <c r="O21" s="79"/>
      <c r="P21" s="79"/>
      <c r="Q21" s="79"/>
      <c r="R21" s="79"/>
      <c r="S21" s="80"/>
      <c r="T21" s="4"/>
      <c r="U21" s="74"/>
      <c r="V21" s="74"/>
      <c r="W21" s="74"/>
      <c r="X21" s="74"/>
      <c r="Y21" s="74"/>
      <c r="Z21" s="74"/>
      <c r="AA21" s="74"/>
      <c r="AB21" s="78"/>
      <c r="AC21" s="79"/>
      <c r="AD21" s="79"/>
      <c r="AE21" s="79"/>
      <c r="AF21" s="79"/>
      <c r="AG21" s="79"/>
      <c r="AH21" s="79"/>
      <c r="AI21" s="79"/>
      <c r="AJ21" s="79"/>
      <c r="AK21" s="79"/>
      <c r="AL21" s="79"/>
      <c r="AM21" s="80"/>
      <c r="AN21" s="4"/>
      <c r="AO21" s="74"/>
      <c r="AP21" s="74"/>
      <c r="AQ21" s="74"/>
      <c r="AR21" s="74"/>
      <c r="AS21" s="74"/>
      <c r="AT21" s="74"/>
      <c r="AU21" s="74"/>
      <c r="AV21" s="78"/>
      <c r="AW21" s="79"/>
      <c r="AX21" s="79"/>
      <c r="AY21" s="79"/>
      <c r="AZ21" s="79"/>
      <c r="BA21" s="79"/>
      <c r="BB21" s="79"/>
      <c r="BC21" s="79"/>
      <c r="BD21" s="79"/>
      <c r="BE21" s="79"/>
      <c r="BF21" s="79"/>
      <c r="BG21" s="80"/>
      <c r="BH21" s="4"/>
      <c r="BI21" s="81"/>
      <c r="BJ21" s="81"/>
      <c r="BK21" s="81"/>
      <c r="BL21" s="81"/>
      <c r="BM21" s="81"/>
      <c r="BN21" s="81"/>
      <c r="BO21" s="85"/>
      <c r="BP21" s="86"/>
      <c r="BQ21" s="86"/>
      <c r="BR21" s="86"/>
      <c r="BS21" s="86"/>
      <c r="BT21" s="87"/>
      <c r="BV21" s="98"/>
      <c r="BW21" s="99"/>
      <c r="BX21" s="99"/>
      <c r="BY21" s="99"/>
      <c r="BZ21" s="99"/>
      <c r="CA21" s="99"/>
      <c r="CB21" s="99"/>
      <c r="CC21" s="99"/>
      <c r="CD21" s="99"/>
      <c r="CE21" s="100"/>
    </row>
    <row r="22" spans="1:257" ht="11.25" customHeight="1" x14ac:dyDescent="0.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row>
    <row r="23" spans="1:257" ht="11.25" customHeight="1" x14ac:dyDescent="0.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row>
    <row r="24" spans="1:257" ht="12" customHeight="1" x14ac:dyDescent="0.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FS24" s="38" t="s">
        <v>43</v>
      </c>
    </row>
    <row r="25" spans="1:257" ht="35.25" customHeight="1" x14ac:dyDescent="0.2">
      <c r="A25" s="107" t="s">
        <v>23</v>
      </c>
      <c r="B25" s="107"/>
      <c r="C25" s="108"/>
      <c r="D25" s="109" t="s">
        <v>19</v>
      </c>
      <c r="E25" s="110"/>
      <c r="F25" s="111" t="s">
        <v>17</v>
      </c>
      <c r="G25" s="112"/>
      <c r="H25" s="113"/>
      <c r="I25" s="114" t="s">
        <v>18</v>
      </c>
      <c r="J25" s="115"/>
      <c r="K25" s="116"/>
      <c r="L25" s="117" t="s">
        <v>20</v>
      </c>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9"/>
      <c r="AL25" s="120" t="s">
        <v>16</v>
      </c>
      <c r="AM25" s="120"/>
      <c r="AN25" s="120"/>
      <c r="AO25" s="88" t="s">
        <v>21</v>
      </c>
      <c r="AP25" s="88"/>
      <c r="AQ25" s="88"/>
      <c r="AR25" s="88"/>
      <c r="AS25" s="88"/>
      <c r="AT25" s="88"/>
      <c r="AU25" s="88"/>
      <c r="AV25" s="88"/>
      <c r="AW25" s="88"/>
      <c r="AX25" s="88"/>
      <c r="AY25" s="88"/>
      <c r="AZ25" s="88"/>
      <c r="BA25" s="88"/>
      <c r="BB25" s="88"/>
      <c r="BC25" s="89" t="s">
        <v>22</v>
      </c>
      <c r="BD25" s="90"/>
      <c r="BE25" s="90"/>
      <c r="BF25" s="90"/>
      <c r="BG25" s="90"/>
      <c r="BH25" s="90"/>
      <c r="BI25" s="90"/>
      <c r="BJ25" s="90"/>
      <c r="BK25" s="90"/>
      <c r="BL25" s="90"/>
      <c r="BM25" s="90"/>
      <c r="BN25" s="90"/>
      <c r="BO25" s="90"/>
      <c r="BP25" s="90"/>
      <c r="BQ25" s="90"/>
      <c r="BR25" s="90"/>
      <c r="BS25" s="91"/>
      <c r="BT25" s="92" t="s">
        <v>30</v>
      </c>
      <c r="BU25" s="93"/>
      <c r="BV25" s="93"/>
      <c r="BW25" s="93"/>
      <c r="BX25" s="93"/>
      <c r="BY25" s="93"/>
      <c r="BZ25" s="93"/>
      <c r="CA25" s="93"/>
      <c r="CB25" s="93"/>
      <c r="CC25" s="93"/>
      <c r="CD25" s="93"/>
      <c r="CE25" s="94"/>
      <c r="EC25" s="10" t="s">
        <v>9</v>
      </c>
      <c r="ED25" s="10" t="s">
        <v>10</v>
      </c>
      <c r="EE25" s="10" t="s">
        <v>11</v>
      </c>
      <c r="EF25" s="10" t="s">
        <v>10</v>
      </c>
      <c r="EG25" s="10" t="s">
        <v>12</v>
      </c>
      <c r="EH25" s="10" t="s">
        <v>13</v>
      </c>
      <c r="EI25" s="10" t="s">
        <v>13</v>
      </c>
      <c r="FH25" s="9">
        <v>3</v>
      </c>
      <c r="FI25" s="9">
        <v>3</v>
      </c>
      <c r="FJ25" s="39" t="str">
        <f>IF(FH25=0,"You eliminate or have not selected how many",CHOOSE(FI25,"Unos","Dos","Tres","Quatro","Cinco","Seis","Siete","Zero"))</f>
        <v>Tres</v>
      </c>
      <c r="HY25" s="144" t="s">
        <v>32</v>
      </c>
      <c r="HZ25" s="144"/>
      <c r="IA25" s="144"/>
      <c r="IB25" s="144"/>
      <c r="IC25" s="144"/>
      <c r="ID25" s="144"/>
      <c r="IE25" s="144"/>
      <c r="IF25" s="144"/>
      <c r="IG25" s="144"/>
      <c r="IH25" s="144"/>
      <c r="II25" s="144"/>
      <c r="IJ25" s="144"/>
      <c r="IK25" s="144"/>
      <c r="IL25" s="144"/>
      <c r="IM25" s="144"/>
      <c r="IN25" s="144"/>
      <c r="IO25" s="144"/>
      <c r="IP25" s="145" t="s">
        <v>35</v>
      </c>
      <c r="IQ25" s="145"/>
      <c r="IR25" s="145"/>
      <c r="IS25" s="145"/>
      <c r="IT25" s="145" t="s">
        <v>35</v>
      </c>
      <c r="IU25" s="145"/>
      <c r="IV25" s="145"/>
      <c r="IW25" s="145"/>
    </row>
    <row r="26" spans="1:257" ht="35.25" customHeight="1" x14ac:dyDescent="0.2">
      <c r="A26" s="179" t="s">
        <v>24</v>
      </c>
      <c r="B26" s="180"/>
      <c r="C26" s="181"/>
      <c r="D26" s="138">
        <v>1</v>
      </c>
      <c r="E26" s="139"/>
      <c r="F26" s="140">
        <v>0.25</v>
      </c>
      <c r="G26" s="140"/>
      <c r="H26" s="140"/>
      <c r="I26" s="164"/>
      <c r="J26" s="165"/>
      <c r="K26" s="166"/>
      <c r="L26" s="167"/>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9"/>
      <c r="AL26" s="162">
        <f t="shared" ref="AL26:AL37" si="0">F26+I26/24/60</f>
        <v>0.25</v>
      </c>
      <c r="AM26" s="162"/>
      <c r="AN26" s="163"/>
      <c r="AO26" s="127" t="str">
        <f t="shared" ref="AO26:AO37" ca="1" si="1">CHOOSE(WEEKDAY(HD$26,2),"M","T","W","T","F","S","S")</f>
        <v>M</v>
      </c>
      <c r="AP26" s="128"/>
      <c r="AQ26" s="127" t="str">
        <f t="shared" ref="AQ26:AQ37" ca="1" si="2">CHOOSE(WEEKDAY(HF$26,2),"M","T","W","T","F","S","S")</f>
        <v>T</v>
      </c>
      <c r="AR26" s="128"/>
      <c r="AS26" s="127" t="str">
        <f t="shared" ref="AS26:AS37" ca="1" si="3">CHOOSE(WEEKDAY(HH$26,2),"M","T","W","T","F","S","S")</f>
        <v>W</v>
      </c>
      <c r="AT26" s="128"/>
      <c r="AU26" s="127" t="str">
        <f t="shared" ref="AU26:AU37" ca="1" si="4">CHOOSE(WEEKDAY(HJ$26,2),"M","T","W","T","F","S","S")</f>
        <v>T</v>
      </c>
      <c r="AV26" s="128"/>
      <c r="AW26" s="127" t="str">
        <f t="shared" ref="AW26:AW37" ca="1" si="5">CHOOSE(WEEKDAY(HL$26,2),"M","T","W","T","F","S","S")</f>
        <v>F</v>
      </c>
      <c r="AX26" s="128"/>
      <c r="AY26" s="127" t="str">
        <f t="shared" ref="AY26:AY37" ca="1" si="6">CHOOSE(WEEKDAY(HN$26,2),"M","T","W","T","F","S","S")</f>
        <v>S</v>
      </c>
      <c r="AZ26" s="128"/>
      <c r="BA26" s="127" t="str">
        <f t="shared" ref="BA26:BA37" ca="1" si="7">CHOOSE(WEEKDAY(HP$26,2),"M","T","W","T","F","S","S")</f>
        <v>S</v>
      </c>
      <c r="BB26" s="128"/>
      <c r="BC26" s="129" t="s">
        <v>31</v>
      </c>
      <c r="BD26" s="130"/>
      <c r="BE26" s="130"/>
      <c r="BF26" s="130"/>
      <c r="BG26" s="130"/>
      <c r="BH26" s="130"/>
      <c r="BI26" s="130"/>
      <c r="BJ26" s="131"/>
      <c r="BK26" s="132" t="str">
        <f t="shared" ref="BK26:BK37" si="8">FK26</f>
        <v>You eliminate or have not selected how many times per week.</v>
      </c>
      <c r="BL26" s="133"/>
      <c r="BM26" s="133"/>
      <c r="BN26" s="133"/>
      <c r="BO26" s="133"/>
      <c r="BP26" s="133"/>
      <c r="BQ26" s="133"/>
      <c r="BR26" s="133"/>
      <c r="BS26" s="134"/>
      <c r="BT26" s="135"/>
      <c r="BU26" s="136"/>
      <c r="BV26" s="136"/>
      <c r="BW26" s="136"/>
      <c r="BX26" s="136"/>
      <c r="BY26" s="136"/>
      <c r="BZ26" s="136"/>
      <c r="CA26" s="136"/>
      <c r="CB26" s="136"/>
      <c r="CC26" s="136"/>
      <c r="CD26" s="136"/>
      <c r="CE26" s="137"/>
      <c r="CF26" s="9">
        <v>1</v>
      </c>
      <c r="CG26" s="40">
        <f ca="1">IF($BO$20&lt;&gt;"",$BO$20,BV18)</f>
        <v>44445</v>
      </c>
      <c r="CJ26" s="9" t="str">
        <f>IF(BC26="Keep",1,IF(BC26="Eliminate",2,IF(BC26="Increase",3,IF(BC26="Decrease",4,""))))</f>
        <v/>
      </c>
      <c r="EC26" s="10">
        <v>1</v>
      </c>
      <c r="ED26" s="10">
        <v>1</v>
      </c>
      <c r="EE26" s="10">
        <v>1</v>
      </c>
      <c r="EF26" s="10">
        <v>0</v>
      </c>
      <c r="EG26" s="10">
        <v>1</v>
      </c>
      <c r="EH26" s="10">
        <v>1</v>
      </c>
      <c r="EI26" s="10">
        <v>1</v>
      </c>
      <c r="EJ26" s="10">
        <f>SUM(EC26:EI26)</f>
        <v>6</v>
      </c>
      <c r="ES26" s="41" t="b">
        <v>0</v>
      </c>
      <c r="ET26" s="41" t="b">
        <v>0</v>
      </c>
      <c r="EU26" s="41" t="b">
        <v>0</v>
      </c>
      <c r="EV26" s="41" t="b">
        <v>0</v>
      </c>
      <c r="EW26" s="41" t="b">
        <v>0</v>
      </c>
      <c r="EX26" s="41" t="b">
        <v>0</v>
      </c>
      <c r="EY26" s="41" t="b">
        <v>0</v>
      </c>
      <c r="EZ26" s="42">
        <f>IF(ES26=TRUE,1,0)</f>
        <v>0</v>
      </c>
      <c r="FA26" s="42">
        <f>IF(ET26=TRUE,1,0)</f>
        <v>0</v>
      </c>
      <c r="FB26" s="42">
        <f t="shared" ref="FB26:FF37" si="9">IF(EU26=TRUE,1,0)</f>
        <v>0</v>
      </c>
      <c r="FC26" s="42">
        <f t="shared" si="9"/>
        <v>0</v>
      </c>
      <c r="FD26" s="42">
        <f t="shared" si="9"/>
        <v>0</v>
      </c>
      <c r="FE26" s="42">
        <f t="shared" si="9"/>
        <v>0</v>
      </c>
      <c r="FF26" s="42">
        <f t="shared" si="9"/>
        <v>0</v>
      </c>
      <c r="FH26" s="9">
        <f>SUM(EZ26:FF26)</f>
        <v>0</v>
      </c>
      <c r="FI26" s="9" t="str">
        <f t="shared" ref="FI26:FI37" si="10">IF(FH26=0,"",FH26)</f>
        <v/>
      </c>
      <c r="FJ26" s="39" t="str">
        <f>IF(FH26=0,"You eliminate or have not selected how many",CHOOSE(FI26,"One","Two","Three","Four","Five","Six","Seven","Zero"))</f>
        <v>You eliminate or have not selected how many</v>
      </c>
      <c r="FK26" s="43" t="str">
        <f>FJ26&amp;" times per week."</f>
        <v>You eliminate or have not selected how many times per week.</v>
      </c>
      <c r="FL26" s="39"/>
      <c r="FM26" s="39" t="e">
        <f>IF(#REF!="Keep",1,IF(#REF!="Increase",2,IF(BC26="Eliminate",3,IF(BC26="Decrease",4,""))))</f>
        <v>#REF!</v>
      </c>
      <c r="FN26" s="39" t="str">
        <f>IF(FH26=0,"",CHOOSE(FI26,"One","Two","Three","Four","Five","Six","Seven","Zero"))</f>
        <v/>
      </c>
      <c r="FO26" s="44" t="str">
        <f>FN26&amp;" times/week."</f>
        <v xml:space="preserve"> times/week.</v>
      </c>
      <c r="FP26" s="11" t="str">
        <f>IF(L26&lt;&gt;"",TEXT(I26,"0")&amp;"´/day. - ","")</f>
        <v/>
      </c>
      <c r="FS26" s="45" t="str">
        <f t="shared" ref="FS26:FS37" si="11">IF(F26&lt;&gt;AL26,TEXT(F26,"hh:mm")&amp;" - "&amp;TEXT(AL26,"hh:mm"),"⌚")</f>
        <v>⌚</v>
      </c>
      <c r="FZ26" s="46"/>
      <c r="GA26" s="46"/>
      <c r="GB26" s="46"/>
      <c r="GE26" s="47">
        <v>0.25</v>
      </c>
      <c r="GF26" s="48"/>
      <c r="GG26" s="48"/>
      <c r="HD26" s="126">
        <f ca="1">$CG$26-WEEKDAY($CG$26,2)+1+7*($CF$26-1)</f>
        <v>44445</v>
      </c>
      <c r="HE26" s="126"/>
      <c r="HF26" s="126">
        <f ca="1">HD26+1</f>
        <v>44446</v>
      </c>
      <c r="HG26" s="126"/>
      <c r="HH26" s="126">
        <f ca="1">HF26+1</f>
        <v>44447</v>
      </c>
      <c r="HI26" s="126"/>
      <c r="HJ26" s="126">
        <f ca="1">HH26+1</f>
        <v>44448</v>
      </c>
      <c r="HK26" s="126"/>
      <c r="HL26" s="126">
        <f ca="1">HJ26+1</f>
        <v>44449</v>
      </c>
      <c r="HM26" s="126"/>
      <c r="HN26" s="126">
        <f ca="1">HL26+1</f>
        <v>44450</v>
      </c>
      <c r="HO26" s="126"/>
      <c r="HP26" s="126">
        <f ca="1">HN26+1</f>
        <v>44451</v>
      </c>
      <c r="HQ26" s="126"/>
      <c r="HY26" s="144"/>
      <c r="HZ26" s="144"/>
      <c r="IA26" s="144"/>
      <c r="IB26" s="144"/>
      <c r="IC26" s="144"/>
      <c r="ID26" s="144"/>
      <c r="IE26" s="144"/>
      <c r="IF26" s="144"/>
      <c r="IG26" s="144"/>
      <c r="IH26" s="144"/>
      <c r="II26" s="144"/>
      <c r="IJ26" s="144"/>
      <c r="IK26" s="144"/>
      <c r="IL26" s="144"/>
      <c r="IM26" s="144"/>
      <c r="IN26" s="144"/>
      <c r="IO26" s="144"/>
      <c r="IP26" s="145"/>
      <c r="IQ26" s="145"/>
      <c r="IR26" s="145"/>
      <c r="IS26" s="145"/>
      <c r="IT26" s="145"/>
      <c r="IU26" s="145"/>
      <c r="IV26" s="145"/>
      <c r="IW26" s="145"/>
    </row>
    <row r="27" spans="1:257" ht="35.25" customHeight="1" x14ac:dyDescent="0.2">
      <c r="A27" s="182"/>
      <c r="B27" s="183"/>
      <c r="C27" s="184"/>
      <c r="D27" s="154">
        <v>2</v>
      </c>
      <c r="E27" s="155"/>
      <c r="F27" s="140">
        <v>0.25</v>
      </c>
      <c r="G27" s="140"/>
      <c r="H27" s="140"/>
      <c r="I27" s="156"/>
      <c r="J27" s="157"/>
      <c r="K27" s="158"/>
      <c r="L27" s="159"/>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1"/>
      <c r="AL27" s="162">
        <f t="shared" si="0"/>
        <v>0.25</v>
      </c>
      <c r="AM27" s="162"/>
      <c r="AN27" s="163"/>
      <c r="AO27" s="146" t="str">
        <f t="shared" ca="1" si="1"/>
        <v>M</v>
      </c>
      <c r="AP27" s="147"/>
      <c r="AQ27" s="146" t="str">
        <f t="shared" ca="1" si="2"/>
        <v>T</v>
      </c>
      <c r="AR27" s="147"/>
      <c r="AS27" s="146" t="str">
        <f t="shared" ca="1" si="3"/>
        <v>W</v>
      </c>
      <c r="AT27" s="147"/>
      <c r="AU27" s="146" t="str">
        <f t="shared" ca="1" si="4"/>
        <v>T</v>
      </c>
      <c r="AV27" s="147"/>
      <c r="AW27" s="146" t="str">
        <f t="shared" ca="1" si="5"/>
        <v>F</v>
      </c>
      <c r="AX27" s="147"/>
      <c r="AY27" s="146" t="str">
        <f t="shared" ca="1" si="6"/>
        <v>S</v>
      </c>
      <c r="AZ27" s="147"/>
      <c r="BA27" s="146" t="str">
        <f t="shared" ca="1" si="7"/>
        <v>S</v>
      </c>
      <c r="BB27" s="147"/>
      <c r="BC27" s="129" t="s">
        <v>31</v>
      </c>
      <c r="BD27" s="130"/>
      <c r="BE27" s="130"/>
      <c r="BF27" s="130"/>
      <c r="BG27" s="130"/>
      <c r="BH27" s="130"/>
      <c r="BI27" s="130"/>
      <c r="BJ27" s="131"/>
      <c r="BK27" s="148" t="str">
        <f t="shared" si="8"/>
        <v>You eliminate or have not selected how many times per week.</v>
      </c>
      <c r="BL27" s="149"/>
      <c r="BM27" s="149"/>
      <c r="BN27" s="149"/>
      <c r="BO27" s="149"/>
      <c r="BP27" s="149"/>
      <c r="BQ27" s="149"/>
      <c r="BR27" s="149"/>
      <c r="BS27" s="150"/>
      <c r="BT27" s="151"/>
      <c r="BU27" s="152"/>
      <c r="BV27" s="152"/>
      <c r="BW27" s="152"/>
      <c r="BX27" s="152"/>
      <c r="BY27" s="152"/>
      <c r="BZ27" s="152"/>
      <c r="CA27" s="152"/>
      <c r="CB27" s="152"/>
      <c r="CC27" s="152"/>
      <c r="CD27" s="152"/>
      <c r="CE27" s="153"/>
      <c r="CJ27" s="9" t="str">
        <f>IF(BC27="Keep",1,IF(BC27="Eliminate",2,IF(BC27="Increase",3,IF(BC27="Decrease",4,""))))</f>
        <v/>
      </c>
      <c r="ES27" s="41" t="b">
        <v>0</v>
      </c>
      <c r="ET27" s="41" t="b">
        <v>0</v>
      </c>
      <c r="EU27" s="41" t="b">
        <v>0</v>
      </c>
      <c r="EV27" s="41" t="b">
        <v>0</v>
      </c>
      <c r="EW27" s="41" t="b">
        <v>0</v>
      </c>
      <c r="EX27" s="41" t="b">
        <v>0</v>
      </c>
      <c r="EY27" s="41" t="b">
        <v>0</v>
      </c>
      <c r="EZ27" s="42">
        <f t="shared" ref="EZ27:FA37" si="12">IF(ES27=TRUE,1,0)</f>
        <v>0</v>
      </c>
      <c r="FA27" s="42">
        <f t="shared" si="12"/>
        <v>0</v>
      </c>
      <c r="FB27" s="42">
        <f t="shared" si="9"/>
        <v>0</v>
      </c>
      <c r="FC27" s="42">
        <f t="shared" si="9"/>
        <v>0</v>
      </c>
      <c r="FD27" s="42">
        <f t="shared" si="9"/>
        <v>0</v>
      </c>
      <c r="FE27" s="42">
        <f t="shared" si="9"/>
        <v>0</v>
      </c>
      <c r="FF27" s="42">
        <f t="shared" si="9"/>
        <v>0</v>
      </c>
      <c r="FH27" s="9">
        <f t="shared" ref="FH27:FH37" si="13">SUM(EZ27:FF27)</f>
        <v>0</v>
      </c>
      <c r="FI27" s="9" t="str">
        <f t="shared" si="10"/>
        <v/>
      </c>
      <c r="FJ27" s="39" t="str">
        <f t="shared" ref="FJ27:FJ37" si="14">IF(FH27=0,"You eliminate or have not selected how many",CHOOSE(FI27,"One","Two","Three","Four","Five","Six","Seven","Zero"))</f>
        <v>You eliminate or have not selected how many</v>
      </c>
      <c r="FK27" s="43" t="str">
        <f t="shared" ref="FK27:FK37" si="15">FJ27&amp;" times per week."</f>
        <v>You eliminate or have not selected how many times per week.</v>
      </c>
      <c r="FP27" s="11" t="str">
        <f>IF(L27&lt;&gt;"",TEXT(I27,"0")&amp;"´/day. - ","")</f>
        <v/>
      </c>
      <c r="FS27" s="45" t="str">
        <f t="shared" si="11"/>
        <v>⌚</v>
      </c>
      <c r="GE27" s="47">
        <v>0.25347222222222221</v>
      </c>
      <c r="GF27" s="48"/>
      <c r="GG27" s="48"/>
      <c r="HY27" s="141" t="str">
        <f>IF(L26&lt;&gt;"",FP26&amp;L26,"")</f>
        <v/>
      </c>
      <c r="HZ27" s="142"/>
      <c r="IA27" s="142"/>
      <c r="IB27" s="142"/>
      <c r="IC27" s="142"/>
      <c r="ID27" s="142"/>
      <c r="IE27" s="142"/>
      <c r="IF27" s="142"/>
      <c r="IG27" s="142"/>
      <c r="IH27" s="142"/>
      <c r="II27" s="142"/>
      <c r="IJ27" s="142"/>
      <c r="IK27" s="142"/>
      <c r="IL27" s="142"/>
      <c r="IM27" s="142"/>
      <c r="IN27" s="142"/>
      <c r="IO27" s="142"/>
      <c r="IP27" s="143" t="str">
        <f t="shared" ref="IP27:IP38" si="16">BC26</f>
        <v>Select action</v>
      </c>
      <c r="IQ27" s="143"/>
      <c r="IR27" s="143"/>
      <c r="IS27" s="143"/>
      <c r="IT27" s="143" t="str">
        <f>IP27</f>
        <v>Select action</v>
      </c>
      <c r="IU27" s="143"/>
      <c r="IV27" s="143"/>
      <c r="IW27" s="143"/>
    </row>
    <row r="28" spans="1:257" ht="35.25" customHeight="1" x14ac:dyDescent="0.2">
      <c r="A28" s="185"/>
      <c r="B28" s="186"/>
      <c r="C28" s="187"/>
      <c r="D28" s="138">
        <v>3</v>
      </c>
      <c r="E28" s="139"/>
      <c r="F28" s="140">
        <v>0.25</v>
      </c>
      <c r="G28" s="140"/>
      <c r="H28" s="140"/>
      <c r="I28" s="164"/>
      <c r="J28" s="165"/>
      <c r="K28" s="166"/>
      <c r="L28" s="167"/>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9"/>
      <c r="AL28" s="162">
        <f t="shared" si="0"/>
        <v>0.25</v>
      </c>
      <c r="AM28" s="162"/>
      <c r="AN28" s="163"/>
      <c r="AO28" s="127" t="str">
        <f t="shared" ca="1" si="1"/>
        <v>M</v>
      </c>
      <c r="AP28" s="128"/>
      <c r="AQ28" s="127" t="str">
        <f t="shared" ca="1" si="2"/>
        <v>T</v>
      </c>
      <c r="AR28" s="128"/>
      <c r="AS28" s="127" t="str">
        <f t="shared" ca="1" si="3"/>
        <v>W</v>
      </c>
      <c r="AT28" s="128"/>
      <c r="AU28" s="127" t="str">
        <f t="shared" ca="1" si="4"/>
        <v>T</v>
      </c>
      <c r="AV28" s="128"/>
      <c r="AW28" s="127" t="str">
        <f t="shared" ca="1" si="5"/>
        <v>F</v>
      </c>
      <c r="AX28" s="128"/>
      <c r="AY28" s="127" t="str">
        <f t="shared" ca="1" si="6"/>
        <v>S</v>
      </c>
      <c r="AZ28" s="128"/>
      <c r="BA28" s="127" t="str">
        <f t="shared" ca="1" si="7"/>
        <v>S</v>
      </c>
      <c r="BB28" s="128"/>
      <c r="BC28" s="129" t="s">
        <v>31</v>
      </c>
      <c r="BD28" s="130"/>
      <c r="BE28" s="130"/>
      <c r="BF28" s="130"/>
      <c r="BG28" s="130"/>
      <c r="BH28" s="130"/>
      <c r="BI28" s="130"/>
      <c r="BJ28" s="131"/>
      <c r="BK28" s="132" t="str">
        <f t="shared" si="8"/>
        <v>You eliminate or have not selected how many times per week.</v>
      </c>
      <c r="BL28" s="133"/>
      <c r="BM28" s="133"/>
      <c r="BN28" s="133"/>
      <c r="BO28" s="133"/>
      <c r="BP28" s="133"/>
      <c r="BQ28" s="133"/>
      <c r="BR28" s="133"/>
      <c r="BS28" s="134"/>
      <c r="BT28" s="135"/>
      <c r="BU28" s="136"/>
      <c r="BV28" s="136"/>
      <c r="BW28" s="136"/>
      <c r="BX28" s="136"/>
      <c r="BY28" s="136"/>
      <c r="BZ28" s="136"/>
      <c r="CA28" s="136"/>
      <c r="CB28" s="136"/>
      <c r="CC28" s="136"/>
      <c r="CD28" s="136"/>
      <c r="CE28" s="137"/>
      <c r="CJ28" s="9" t="str">
        <f>IF(BC28="Keep",1,IF(BC28="Eliminate",2,IF(BC28="Increase",3,IF(BC28="Decrease",4,""))))</f>
        <v/>
      </c>
      <c r="ES28" s="41" t="b">
        <v>0</v>
      </c>
      <c r="ET28" s="41" t="b">
        <v>0</v>
      </c>
      <c r="EU28" s="41" t="b">
        <v>0</v>
      </c>
      <c r="EV28" s="41" t="b">
        <v>0</v>
      </c>
      <c r="EW28" s="41" t="b">
        <v>0</v>
      </c>
      <c r="EX28" s="41" t="b">
        <v>0</v>
      </c>
      <c r="EY28" s="41" t="b">
        <v>0</v>
      </c>
      <c r="EZ28" s="42">
        <f t="shared" si="12"/>
        <v>0</v>
      </c>
      <c r="FA28" s="42">
        <f t="shared" si="12"/>
        <v>0</v>
      </c>
      <c r="FB28" s="42">
        <f t="shared" si="9"/>
        <v>0</v>
      </c>
      <c r="FC28" s="42">
        <f t="shared" si="9"/>
        <v>0</v>
      </c>
      <c r="FD28" s="42">
        <f t="shared" si="9"/>
        <v>0</v>
      </c>
      <c r="FE28" s="42">
        <f t="shared" si="9"/>
        <v>0</v>
      </c>
      <c r="FF28" s="42">
        <f t="shared" si="9"/>
        <v>0</v>
      </c>
      <c r="FH28" s="9">
        <f t="shared" si="13"/>
        <v>0</v>
      </c>
      <c r="FI28" s="9" t="str">
        <f t="shared" si="10"/>
        <v/>
      </c>
      <c r="FJ28" s="39" t="str">
        <f t="shared" si="14"/>
        <v>You eliminate or have not selected how many</v>
      </c>
      <c r="FK28" s="43" t="str">
        <f t="shared" si="15"/>
        <v>You eliminate or have not selected how many times per week.</v>
      </c>
      <c r="FP28" s="11" t="str">
        <f t="shared" ref="FP28:FP37" si="17">IF(L28&lt;&gt;"",TEXT(I28,"0")&amp;"´/day. - ","")</f>
        <v/>
      </c>
      <c r="FS28" s="45" t="str">
        <f t="shared" si="11"/>
        <v>⌚</v>
      </c>
      <c r="GE28" s="47">
        <v>0.25694444444444398</v>
      </c>
      <c r="GF28" s="48"/>
      <c r="GG28" s="48"/>
      <c r="HY28" s="141" t="str">
        <f>IF(L27&lt;&gt;"",FP27&amp;L27,"")</f>
        <v/>
      </c>
      <c r="HZ28" s="142"/>
      <c r="IA28" s="142"/>
      <c r="IB28" s="142"/>
      <c r="IC28" s="142"/>
      <c r="ID28" s="142"/>
      <c r="IE28" s="142"/>
      <c r="IF28" s="142"/>
      <c r="IG28" s="142"/>
      <c r="IH28" s="142"/>
      <c r="II28" s="142"/>
      <c r="IJ28" s="142"/>
      <c r="IK28" s="142"/>
      <c r="IL28" s="142"/>
      <c r="IM28" s="142"/>
      <c r="IN28" s="142"/>
      <c r="IO28" s="142"/>
      <c r="IP28" s="143" t="str">
        <f t="shared" si="16"/>
        <v>Select action</v>
      </c>
      <c r="IQ28" s="143"/>
      <c r="IR28" s="143"/>
      <c r="IS28" s="143"/>
      <c r="IT28" s="143" t="str">
        <f t="shared" ref="IT28:IT38" si="18">IP28</f>
        <v>Select action</v>
      </c>
      <c r="IU28" s="143"/>
      <c r="IV28" s="143"/>
      <c r="IW28" s="143"/>
    </row>
    <row r="29" spans="1:257" ht="35.25" customHeight="1" x14ac:dyDescent="0.2">
      <c r="A29" s="170" t="s">
        <v>25</v>
      </c>
      <c r="B29" s="171"/>
      <c r="C29" s="172"/>
      <c r="D29" s="154">
        <v>4</v>
      </c>
      <c r="E29" s="155"/>
      <c r="F29" s="140">
        <v>0.5</v>
      </c>
      <c r="G29" s="140"/>
      <c r="H29" s="140"/>
      <c r="I29" s="156"/>
      <c r="J29" s="157"/>
      <c r="K29" s="158"/>
      <c r="L29" s="159"/>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1"/>
      <c r="AL29" s="162">
        <f t="shared" si="0"/>
        <v>0.5</v>
      </c>
      <c r="AM29" s="162"/>
      <c r="AN29" s="163"/>
      <c r="AO29" s="146" t="str">
        <f t="shared" ca="1" si="1"/>
        <v>M</v>
      </c>
      <c r="AP29" s="147"/>
      <c r="AQ29" s="146" t="str">
        <f t="shared" ca="1" si="2"/>
        <v>T</v>
      </c>
      <c r="AR29" s="147"/>
      <c r="AS29" s="146" t="str">
        <f t="shared" ca="1" si="3"/>
        <v>W</v>
      </c>
      <c r="AT29" s="147"/>
      <c r="AU29" s="146" t="str">
        <f t="shared" ca="1" si="4"/>
        <v>T</v>
      </c>
      <c r="AV29" s="147"/>
      <c r="AW29" s="146" t="str">
        <f t="shared" ca="1" si="5"/>
        <v>F</v>
      </c>
      <c r="AX29" s="147"/>
      <c r="AY29" s="146" t="str">
        <f t="shared" ca="1" si="6"/>
        <v>S</v>
      </c>
      <c r="AZ29" s="147"/>
      <c r="BA29" s="146" t="str">
        <f t="shared" ca="1" si="7"/>
        <v>S</v>
      </c>
      <c r="BB29" s="147"/>
      <c r="BC29" s="129" t="s">
        <v>31</v>
      </c>
      <c r="BD29" s="130"/>
      <c r="BE29" s="130"/>
      <c r="BF29" s="130"/>
      <c r="BG29" s="130"/>
      <c r="BH29" s="130"/>
      <c r="BI29" s="130"/>
      <c r="BJ29" s="131"/>
      <c r="BK29" s="148" t="str">
        <f t="shared" si="8"/>
        <v>You eliminate or have not selected how many times per week.</v>
      </c>
      <c r="BL29" s="149"/>
      <c r="BM29" s="149"/>
      <c r="BN29" s="149"/>
      <c r="BO29" s="149"/>
      <c r="BP29" s="149"/>
      <c r="BQ29" s="149"/>
      <c r="BR29" s="149"/>
      <c r="BS29" s="150"/>
      <c r="BT29" s="151"/>
      <c r="BU29" s="152"/>
      <c r="BV29" s="152"/>
      <c r="BW29" s="152"/>
      <c r="BX29" s="152"/>
      <c r="BY29" s="152"/>
      <c r="BZ29" s="152"/>
      <c r="CA29" s="152"/>
      <c r="CB29" s="152"/>
      <c r="CC29" s="152"/>
      <c r="CD29" s="152"/>
      <c r="CE29" s="153"/>
      <c r="CJ29" s="9" t="str">
        <f>IF(BC29="Keep",1,IF(BC29="Eliminate",2,IF(BC29="Increase",3,IF(BC29="Decrease",4,""))))</f>
        <v/>
      </c>
      <c r="ES29" s="41" t="b">
        <v>0</v>
      </c>
      <c r="ET29" s="41" t="b">
        <v>0</v>
      </c>
      <c r="EU29" s="41" t="b">
        <v>0</v>
      </c>
      <c r="EV29" s="41" t="b">
        <v>0</v>
      </c>
      <c r="EW29" s="41" t="b">
        <v>0</v>
      </c>
      <c r="EX29" s="41" t="b">
        <v>0</v>
      </c>
      <c r="EY29" s="41" t="b">
        <v>0</v>
      </c>
      <c r="EZ29" s="42">
        <f t="shared" si="12"/>
        <v>0</v>
      </c>
      <c r="FA29" s="42">
        <f t="shared" si="12"/>
        <v>0</v>
      </c>
      <c r="FB29" s="42">
        <f t="shared" si="9"/>
        <v>0</v>
      </c>
      <c r="FC29" s="42">
        <f t="shared" si="9"/>
        <v>0</v>
      </c>
      <c r="FD29" s="42">
        <f t="shared" si="9"/>
        <v>0</v>
      </c>
      <c r="FE29" s="42">
        <f t="shared" si="9"/>
        <v>0</v>
      </c>
      <c r="FF29" s="42">
        <f t="shared" si="9"/>
        <v>0</v>
      </c>
      <c r="FH29" s="9">
        <f t="shared" si="13"/>
        <v>0</v>
      </c>
      <c r="FI29" s="9" t="str">
        <f t="shared" si="10"/>
        <v/>
      </c>
      <c r="FJ29" s="39" t="str">
        <f t="shared" si="14"/>
        <v>You eliminate or have not selected how many</v>
      </c>
      <c r="FK29" s="43" t="str">
        <f t="shared" si="15"/>
        <v>You eliminate or have not selected how many times per week.</v>
      </c>
      <c r="FP29" s="11" t="str">
        <f t="shared" si="17"/>
        <v/>
      </c>
      <c r="FS29" s="45" t="str">
        <f t="shared" si="11"/>
        <v>⌚</v>
      </c>
      <c r="GE29" s="47">
        <v>0.26041666666666702</v>
      </c>
      <c r="GF29" s="48"/>
      <c r="GG29" s="48"/>
      <c r="HY29" s="141" t="str">
        <f t="shared" ref="HY29:HY38" si="19">IF(L28&lt;&gt;"",FP28&amp;L28,"")</f>
        <v/>
      </c>
      <c r="HZ29" s="142"/>
      <c r="IA29" s="142"/>
      <c r="IB29" s="142"/>
      <c r="IC29" s="142"/>
      <c r="ID29" s="142"/>
      <c r="IE29" s="142"/>
      <c r="IF29" s="142"/>
      <c r="IG29" s="142"/>
      <c r="IH29" s="142"/>
      <c r="II29" s="142"/>
      <c r="IJ29" s="142"/>
      <c r="IK29" s="142"/>
      <c r="IL29" s="142"/>
      <c r="IM29" s="142"/>
      <c r="IN29" s="142"/>
      <c r="IO29" s="142"/>
      <c r="IP29" s="143" t="str">
        <f t="shared" si="16"/>
        <v>Select action</v>
      </c>
      <c r="IQ29" s="143"/>
      <c r="IR29" s="143"/>
      <c r="IS29" s="143"/>
      <c r="IT29" s="143" t="str">
        <f t="shared" si="18"/>
        <v>Select action</v>
      </c>
      <c r="IU29" s="143"/>
      <c r="IV29" s="143"/>
      <c r="IW29" s="143"/>
    </row>
    <row r="30" spans="1:257" ht="35.25" customHeight="1" x14ac:dyDescent="0.2">
      <c r="A30" s="173"/>
      <c r="B30" s="174"/>
      <c r="C30" s="175"/>
      <c r="D30" s="138">
        <v>5</v>
      </c>
      <c r="E30" s="139"/>
      <c r="F30" s="140">
        <v>0.5</v>
      </c>
      <c r="G30" s="140"/>
      <c r="H30" s="140"/>
      <c r="I30" s="164"/>
      <c r="J30" s="165"/>
      <c r="K30" s="166"/>
      <c r="L30" s="167"/>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9"/>
      <c r="AL30" s="162">
        <f t="shared" si="0"/>
        <v>0.5</v>
      </c>
      <c r="AM30" s="162"/>
      <c r="AN30" s="163"/>
      <c r="AO30" s="127" t="str">
        <f t="shared" ca="1" si="1"/>
        <v>M</v>
      </c>
      <c r="AP30" s="128"/>
      <c r="AQ30" s="127" t="str">
        <f t="shared" ca="1" si="2"/>
        <v>T</v>
      </c>
      <c r="AR30" s="128"/>
      <c r="AS30" s="127" t="str">
        <f t="shared" ca="1" si="3"/>
        <v>W</v>
      </c>
      <c r="AT30" s="128"/>
      <c r="AU30" s="127" t="str">
        <f t="shared" ca="1" si="4"/>
        <v>T</v>
      </c>
      <c r="AV30" s="128"/>
      <c r="AW30" s="127" t="str">
        <f t="shared" ca="1" si="5"/>
        <v>F</v>
      </c>
      <c r="AX30" s="128"/>
      <c r="AY30" s="127" t="str">
        <f t="shared" ca="1" si="6"/>
        <v>S</v>
      </c>
      <c r="AZ30" s="128"/>
      <c r="BA30" s="127" t="str">
        <f t="shared" ca="1" si="7"/>
        <v>S</v>
      </c>
      <c r="BB30" s="128"/>
      <c r="BC30" s="129" t="s">
        <v>31</v>
      </c>
      <c r="BD30" s="130"/>
      <c r="BE30" s="130"/>
      <c r="BF30" s="130"/>
      <c r="BG30" s="130"/>
      <c r="BH30" s="130"/>
      <c r="BI30" s="130"/>
      <c r="BJ30" s="131"/>
      <c r="BK30" s="132" t="str">
        <f t="shared" si="8"/>
        <v>You eliminate or have not selected how many times per week.</v>
      </c>
      <c r="BL30" s="133"/>
      <c r="BM30" s="133"/>
      <c r="BN30" s="133"/>
      <c r="BO30" s="133"/>
      <c r="BP30" s="133"/>
      <c r="BQ30" s="133"/>
      <c r="BR30" s="133"/>
      <c r="BS30" s="134"/>
      <c r="BT30" s="135"/>
      <c r="BU30" s="136"/>
      <c r="BV30" s="136"/>
      <c r="BW30" s="136"/>
      <c r="BX30" s="136"/>
      <c r="BY30" s="136"/>
      <c r="BZ30" s="136"/>
      <c r="CA30" s="136"/>
      <c r="CB30" s="136"/>
      <c r="CC30" s="136"/>
      <c r="CD30" s="136"/>
      <c r="CE30" s="137"/>
      <c r="CJ30" s="9" t="str">
        <f>IF(BC30="Keep",1,IF(BC30="Eliminate",2,IF(BC30="Increase",3,IF(BC30="Decrease",4,""))))</f>
        <v/>
      </c>
      <c r="ES30" s="41" t="b">
        <v>0</v>
      </c>
      <c r="ET30" s="41" t="b">
        <v>0</v>
      </c>
      <c r="EU30" s="41" t="b">
        <v>0</v>
      </c>
      <c r="EV30" s="41" t="b">
        <v>0</v>
      </c>
      <c r="EW30" s="41" t="b">
        <v>0</v>
      </c>
      <c r="EX30" s="41" t="b">
        <v>0</v>
      </c>
      <c r="EY30" s="41" t="b">
        <v>0</v>
      </c>
      <c r="EZ30" s="42">
        <f t="shared" si="12"/>
        <v>0</v>
      </c>
      <c r="FA30" s="42">
        <f t="shared" si="12"/>
        <v>0</v>
      </c>
      <c r="FB30" s="42">
        <f t="shared" si="9"/>
        <v>0</v>
      </c>
      <c r="FC30" s="42">
        <f t="shared" si="9"/>
        <v>0</v>
      </c>
      <c r="FD30" s="42">
        <f t="shared" si="9"/>
        <v>0</v>
      </c>
      <c r="FE30" s="42">
        <f t="shared" si="9"/>
        <v>0</v>
      </c>
      <c r="FF30" s="42">
        <f t="shared" si="9"/>
        <v>0</v>
      </c>
      <c r="FH30" s="9">
        <f t="shared" si="13"/>
        <v>0</v>
      </c>
      <c r="FI30" s="9" t="str">
        <f t="shared" si="10"/>
        <v/>
      </c>
      <c r="FJ30" s="39" t="str">
        <f t="shared" si="14"/>
        <v>You eliminate or have not selected how many</v>
      </c>
      <c r="FK30" s="43" t="str">
        <f t="shared" si="15"/>
        <v>You eliminate or have not selected how many times per week.</v>
      </c>
      <c r="FP30" s="11" t="str">
        <f t="shared" si="17"/>
        <v/>
      </c>
      <c r="FS30" s="45" t="str">
        <f t="shared" si="11"/>
        <v>⌚</v>
      </c>
      <c r="GE30" s="47">
        <v>0.26388888888888901</v>
      </c>
      <c r="GF30" s="48"/>
      <c r="GG30" s="48"/>
      <c r="HY30" s="141" t="str">
        <f t="shared" si="19"/>
        <v/>
      </c>
      <c r="HZ30" s="142"/>
      <c r="IA30" s="142"/>
      <c r="IB30" s="142"/>
      <c r="IC30" s="142"/>
      <c r="ID30" s="142"/>
      <c r="IE30" s="142"/>
      <c r="IF30" s="142"/>
      <c r="IG30" s="142"/>
      <c r="IH30" s="142"/>
      <c r="II30" s="142"/>
      <c r="IJ30" s="142"/>
      <c r="IK30" s="142"/>
      <c r="IL30" s="142"/>
      <c r="IM30" s="142"/>
      <c r="IN30" s="142"/>
      <c r="IO30" s="142"/>
      <c r="IP30" s="143" t="str">
        <f t="shared" si="16"/>
        <v>Select action</v>
      </c>
      <c r="IQ30" s="143"/>
      <c r="IR30" s="143"/>
      <c r="IS30" s="143"/>
      <c r="IT30" s="143" t="str">
        <f t="shared" si="18"/>
        <v>Select action</v>
      </c>
      <c r="IU30" s="143"/>
      <c r="IV30" s="143"/>
      <c r="IW30" s="143"/>
    </row>
    <row r="31" spans="1:257" ht="35.25" customHeight="1" x14ac:dyDescent="0.2">
      <c r="A31" s="176"/>
      <c r="B31" s="177"/>
      <c r="C31" s="178"/>
      <c r="D31" s="154">
        <v>6</v>
      </c>
      <c r="E31" s="155"/>
      <c r="F31" s="140">
        <v>0.5</v>
      </c>
      <c r="G31" s="140"/>
      <c r="H31" s="140"/>
      <c r="I31" s="156"/>
      <c r="J31" s="157"/>
      <c r="K31" s="158"/>
      <c r="L31" s="159"/>
      <c r="M31" s="160"/>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160"/>
      <c r="AK31" s="161"/>
      <c r="AL31" s="162">
        <f t="shared" si="0"/>
        <v>0.5</v>
      </c>
      <c r="AM31" s="162"/>
      <c r="AN31" s="163"/>
      <c r="AO31" s="146" t="str">
        <f t="shared" ca="1" si="1"/>
        <v>M</v>
      </c>
      <c r="AP31" s="147"/>
      <c r="AQ31" s="146" t="str">
        <f t="shared" ca="1" si="2"/>
        <v>T</v>
      </c>
      <c r="AR31" s="147"/>
      <c r="AS31" s="146" t="str">
        <f t="shared" ca="1" si="3"/>
        <v>W</v>
      </c>
      <c r="AT31" s="147"/>
      <c r="AU31" s="146" t="str">
        <f t="shared" ca="1" si="4"/>
        <v>T</v>
      </c>
      <c r="AV31" s="147"/>
      <c r="AW31" s="146" t="str">
        <f t="shared" ca="1" si="5"/>
        <v>F</v>
      </c>
      <c r="AX31" s="147"/>
      <c r="AY31" s="146" t="str">
        <f t="shared" ca="1" si="6"/>
        <v>S</v>
      </c>
      <c r="AZ31" s="147"/>
      <c r="BA31" s="146" t="str">
        <f t="shared" ca="1" si="7"/>
        <v>S</v>
      </c>
      <c r="BB31" s="147"/>
      <c r="BC31" s="129" t="s">
        <v>31</v>
      </c>
      <c r="BD31" s="130"/>
      <c r="BE31" s="130"/>
      <c r="BF31" s="130"/>
      <c r="BG31" s="130"/>
      <c r="BH31" s="130"/>
      <c r="BI31" s="130"/>
      <c r="BJ31" s="131"/>
      <c r="BK31" s="148" t="str">
        <f t="shared" si="8"/>
        <v>You eliminate or have not selected how many times per week.</v>
      </c>
      <c r="BL31" s="149"/>
      <c r="BM31" s="149"/>
      <c r="BN31" s="149"/>
      <c r="BO31" s="149"/>
      <c r="BP31" s="149"/>
      <c r="BQ31" s="149"/>
      <c r="BR31" s="149"/>
      <c r="BS31" s="150"/>
      <c r="BT31" s="151"/>
      <c r="BU31" s="152"/>
      <c r="BV31" s="152"/>
      <c r="BW31" s="152"/>
      <c r="BX31" s="152"/>
      <c r="BY31" s="152"/>
      <c r="BZ31" s="152"/>
      <c r="CA31" s="152"/>
      <c r="CB31" s="152"/>
      <c r="CC31" s="152"/>
      <c r="CD31" s="152"/>
      <c r="CE31" s="153"/>
      <c r="CJ31" s="9" t="str">
        <f t="shared" ref="CJ31:CJ37" si="20">IF(BC31="Keep",1,IF(BC31="Eliminate",2,IF(BC31="Increase",3,IF(BC31="Decrease",4,""))))</f>
        <v/>
      </c>
      <c r="ES31" s="41" t="b">
        <v>0</v>
      </c>
      <c r="ET31" s="41" t="b">
        <v>0</v>
      </c>
      <c r="EU31" s="41" t="b">
        <v>0</v>
      </c>
      <c r="EV31" s="41" t="b">
        <v>0</v>
      </c>
      <c r="EW31" s="41" t="b">
        <v>0</v>
      </c>
      <c r="EX31" s="41" t="b">
        <v>0</v>
      </c>
      <c r="EY31" s="41" t="b">
        <v>0</v>
      </c>
      <c r="EZ31" s="42">
        <f t="shared" si="12"/>
        <v>0</v>
      </c>
      <c r="FA31" s="42">
        <f t="shared" si="12"/>
        <v>0</v>
      </c>
      <c r="FB31" s="42">
        <f t="shared" si="9"/>
        <v>0</v>
      </c>
      <c r="FC31" s="42">
        <f t="shared" si="9"/>
        <v>0</v>
      </c>
      <c r="FD31" s="42">
        <f t="shared" si="9"/>
        <v>0</v>
      </c>
      <c r="FE31" s="42">
        <f t="shared" si="9"/>
        <v>0</v>
      </c>
      <c r="FF31" s="42">
        <f t="shared" si="9"/>
        <v>0</v>
      </c>
      <c r="FH31" s="9">
        <f t="shared" si="13"/>
        <v>0</v>
      </c>
      <c r="FI31" s="9" t="str">
        <f t="shared" si="10"/>
        <v/>
      </c>
      <c r="FJ31" s="39" t="str">
        <f t="shared" si="14"/>
        <v>You eliminate or have not selected how many</v>
      </c>
      <c r="FK31" s="43" t="str">
        <f t="shared" si="15"/>
        <v>You eliminate or have not selected how many times per week.</v>
      </c>
      <c r="FP31" s="11" t="str">
        <f t="shared" si="17"/>
        <v/>
      </c>
      <c r="FS31" s="45" t="str">
        <f t="shared" si="11"/>
        <v>⌚</v>
      </c>
      <c r="GE31" s="47">
        <v>0.26736111111111099</v>
      </c>
      <c r="GF31" s="48"/>
      <c r="GG31" s="48"/>
      <c r="HY31" s="141" t="str">
        <f t="shared" si="19"/>
        <v/>
      </c>
      <c r="HZ31" s="142"/>
      <c r="IA31" s="142"/>
      <c r="IB31" s="142"/>
      <c r="IC31" s="142"/>
      <c r="ID31" s="142"/>
      <c r="IE31" s="142"/>
      <c r="IF31" s="142"/>
      <c r="IG31" s="142"/>
      <c r="IH31" s="142"/>
      <c r="II31" s="142"/>
      <c r="IJ31" s="142"/>
      <c r="IK31" s="142"/>
      <c r="IL31" s="142"/>
      <c r="IM31" s="142"/>
      <c r="IN31" s="142"/>
      <c r="IO31" s="142"/>
      <c r="IP31" s="143" t="str">
        <f t="shared" si="16"/>
        <v>Select action</v>
      </c>
      <c r="IQ31" s="143"/>
      <c r="IR31" s="143"/>
      <c r="IS31" s="143"/>
      <c r="IT31" s="143" t="str">
        <f t="shared" si="18"/>
        <v>Select action</v>
      </c>
      <c r="IU31" s="143"/>
      <c r="IV31" s="143"/>
      <c r="IW31" s="143"/>
    </row>
    <row r="32" spans="1:257" ht="35.25" customHeight="1" x14ac:dyDescent="0.2">
      <c r="A32" s="188" t="s">
        <v>26</v>
      </c>
      <c r="B32" s="189"/>
      <c r="C32" s="190"/>
      <c r="D32" s="138">
        <v>7</v>
      </c>
      <c r="E32" s="139"/>
      <c r="F32" s="140">
        <v>0.75</v>
      </c>
      <c r="G32" s="140"/>
      <c r="H32" s="140"/>
      <c r="I32" s="164"/>
      <c r="J32" s="165"/>
      <c r="K32" s="166"/>
      <c r="L32" s="167"/>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9"/>
      <c r="AL32" s="162">
        <f t="shared" si="0"/>
        <v>0.75</v>
      </c>
      <c r="AM32" s="162"/>
      <c r="AN32" s="163"/>
      <c r="AO32" s="127" t="str">
        <f t="shared" ca="1" si="1"/>
        <v>M</v>
      </c>
      <c r="AP32" s="128"/>
      <c r="AQ32" s="127" t="str">
        <f t="shared" ca="1" si="2"/>
        <v>T</v>
      </c>
      <c r="AR32" s="128"/>
      <c r="AS32" s="127" t="str">
        <f t="shared" ca="1" si="3"/>
        <v>W</v>
      </c>
      <c r="AT32" s="128"/>
      <c r="AU32" s="127" t="str">
        <f t="shared" ca="1" si="4"/>
        <v>T</v>
      </c>
      <c r="AV32" s="128"/>
      <c r="AW32" s="127" t="str">
        <f t="shared" ca="1" si="5"/>
        <v>F</v>
      </c>
      <c r="AX32" s="128"/>
      <c r="AY32" s="127" t="str">
        <f t="shared" ca="1" si="6"/>
        <v>S</v>
      </c>
      <c r="AZ32" s="128"/>
      <c r="BA32" s="127" t="str">
        <f t="shared" ca="1" si="7"/>
        <v>S</v>
      </c>
      <c r="BB32" s="128"/>
      <c r="BC32" s="129" t="s">
        <v>31</v>
      </c>
      <c r="BD32" s="130"/>
      <c r="BE32" s="130"/>
      <c r="BF32" s="130"/>
      <c r="BG32" s="130"/>
      <c r="BH32" s="130"/>
      <c r="BI32" s="130"/>
      <c r="BJ32" s="131"/>
      <c r="BK32" s="132" t="str">
        <f t="shared" si="8"/>
        <v>You eliminate or have not selected how many times per week.</v>
      </c>
      <c r="BL32" s="133"/>
      <c r="BM32" s="133"/>
      <c r="BN32" s="133"/>
      <c r="BO32" s="133"/>
      <c r="BP32" s="133"/>
      <c r="BQ32" s="133"/>
      <c r="BR32" s="133"/>
      <c r="BS32" s="134"/>
      <c r="BT32" s="135"/>
      <c r="BU32" s="136"/>
      <c r="BV32" s="136"/>
      <c r="BW32" s="136"/>
      <c r="BX32" s="136"/>
      <c r="BY32" s="136"/>
      <c r="BZ32" s="136"/>
      <c r="CA32" s="136"/>
      <c r="CB32" s="136"/>
      <c r="CC32" s="136"/>
      <c r="CD32" s="136"/>
      <c r="CE32" s="137"/>
      <c r="CJ32" s="9" t="str">
        <f t="shared" si="20"/>
        <v/>
      </c>
      <c r="ES32" s="41" t="b">
        <v>0</v>
      </c>
      <c r="ET32" s="41" t="b">
        <v>0</v>
      </c>
      <c r="EU32" s="41" t="b">
        <v>0</v>
      </c>
      <c r="EV32" s="41" t="b">
        <v>0</v>
      </c>
      <c r="EW32" s="41" t="b">
        <v>0</v>
      </c>
      <c r="EX32" s="41" t="b">
        <v>0</v>
      </c>
      <c r="EY32" s="41" t="b">
        <v>0</v>
      </c>
      <c r="EZ32" s="42">
        <f t="shared" si="12"/>
        <v>0</v>
      </c>
      <c r="FA32" s="42">
        <f t="shared" si="12"/>
        <v>0</v>
      </c>
      <c r="FB32" s="42">
        <f t="shared" si="9"/>
        <v>0</v>
      </c>
      <c r="FC32" s="42">
        <f t="shared" si="9"/>
        <v>0</v>
      </c>
      <c r="FD32" s="42">
        <f t="shared" si="9"/>
        <v>0</v>
      </c>
      <c r="FE32" s="42">
        <f t="shared" si="9"/>
        <v>0</v>
      </c>
      <c r="FF32" s="42">
        <f t="shared" si="9"/>
        <v>0</v>
      </c>
      <c r="FH32" s="9">
        <f t="shared" si="13"/>
        <v>0</v>
      </c>
      <c r="FI32" s="9" t="str">
        <f t="shared" si="10"/>
        <v/>
      </c>
      <c r="FJ32" s="39" t="str">
        <f t="shared" si="14"/>
        <v>You eliminate or have not selected how many</v>
      </c>
      <c r="FK32" s="43" t="str">
        <f t="shared" si="15"/>
        <v>You eliminate or have not selected how many times per week.</v>
      </c>
      <c r="FP32" s="11" t="str">
        <f t="shared" si="17"/>
        <v/>
      </c>
      <c r="FS32" s="45" t="str">
        <f t="shared" si="11"/>
        <v>⌚</v>
      </c>
      <c r="GE32" s="47">
        <v>0.27083333333333298</v>
      </c>
      <c r="GF32" s="48"/>
      <c r="GG32" s="48"/>
      <c r="HY32" s="141" t="str">
        <f t="shared" si="19"/>
        <v/>
      </c>
      <c r="HZ32" s="142"/>
      <c r="IA32" s="142"/>
      <c r="IB32" s="142"/>
      <c r="IC32" s="142"/>
      <c r="ID32" s="142"/>
      <c r="IE32" s="142"/>
      <c r="IF32" s="142"/>
      <c r="IG32" s="142"/>
      <c r="IH32" s="142"/>
      <c r="II32" s="142"/>
      <c r="IJ32" s="142"/>
      <c r="IK32" s="142"/>
      <c r="IL32" s="142"/>
      <c r="IM32" s="142"/>
      <c r="IN32" s="142"/>
      <c r="IO32" s="142"/>
      <c r="IP32" s="143" t="str">
        <f t="shared" si="16"/>
        <v>Select action</v>
      </c>
      <c r="IQ32" s="143"/>
      <c r="IR32" s="143"/>
      <c r="IS32" s="143"/>
      <c r="IT32" s="143" t="str">
        <f t="shared" si="18"/>
        <v>Select action</v>
      </c>
      <c r="IU32" s="143"/>
      <c r="IV32" s="143"/>
      <c r="IW32" s="143"/>
    </row>
    <row r="33" spans="1:257" ht="35.25" customHeight="1" x14ac:dyDescent="0.2">
      <c r="A33" s="191"/>
      <c r="B33" s="192"/>
      <c r="C33" s="193"/>
      <c r="D33" s="154">
        <v>8</v>
      </c>
      <c r="E33" s="155"/>
      <c r="F33" s="140">
        <v>0.75</v>
      </c>
      <c r="G33" s="140"/>
      <c r="H33" s="140"/>
      <c r="I33" s="156"/>
      <c r="J33" s="157"/>
      <c r="K33" s="158"/>
      <c r="L33" s="159"/>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1"/>
      <c r="AL33" s="162">
        <f t="shared" si="0"/>
        <v>0.75</v>
      </c>
      <c r="AM33" s="162"/>
      <c r="AN33" s="163"/>
      <c r="AO33" s="146" t="str">
        <f t="shared" ca="1" si="1"/>
        <v>M</v>
      </c>
      <c r="AP33" s="147"/>
      <c r="AQ33" s="146" t="str">
        <f t="shared" ca="1" si="2"/>
        <v>T</v>
      </c>
      <c r="AR33" s="147"/>
      <c r="AS33" s="146" t="str">
        <f t="shared" ca="1" si="3"/>
        <v>W</v>
      </c>
      <c r="AT33" s="147"/>
      <c r="AU33" s="146" t="str">
        <f t="shared" ca="1" si="4"/>
        <v>T</v>
      </c>
      <c r="AV33" s="147"/>
      <c r="AW33" s="146" t="str">
        <f t="shared" ca="1" si="5"/>
        <v>F</v>
      </c>
      <c r="AX33" s="147"/>
      <c r="AY33" s="146" t="str">
        <f t="shared" ca="1" si="6"/>
        <v>S</v>
      </c>
      <c r="AZ33" s="147"/>
      <c r="BA33" s="146" t="str">
        <f t="shared" ca="1" si="7"/>
        <v>S</v>
      </c>
      <c r="BB33" s="147"/>
      <c r="BC33" s="129" t="s">
        <v>31</v>
      </c>
      <c r="BD33" s="130"/>
      <c r="BE33" s="130"/>
      <c r="BF33" s="130"/>
      <c r="BG33" s="130"/>
      <c r="BH33" s="130"/>
      <c r="BI33" s="130"/>
      <c r="BJ33" s="131"/>
      <c r="BK33" s="148" t="str">
        <f t="shared" si="8"/>
        <v>You eliminate or have not selected how many times per week.</v>
      </c>
      <c r="BL33" s="149"/>
      <c r="BM33" s="149"/>
      <c r="BN33" s="149"/>
      <c r="BO33" s="149"/>
      <c r="BP33" s="149"/>
      <c r="BQ33" s="149"/>
      <c r="BR33" s="149"/>
      <c r="BS33" s="150"/>
      <c r="BT33" s="151"/>
      <c r="BU33" s="152"/>
      <c r="BV33" s="152"/>
      <c r="BW33" s="152"/>
      <c r="BX33" s="152"/>
      <c r="BY33" s="152"/>
      <c r="BZ33" s="152"/>
      <c r="CA33" s="152"/>
      <c r="CB33" s="152"/>
      <c r="CC33" s="152"/>
      <c r="CD33" s="152"/>
      <c r="CE33" s="153"/>
      <c r="CJ33" s="9" t="str">
        <f t="shared" si="20"/>
        <v/>
      </c>
      <c r="ES33" s="41" t="b">
        <v>0</v>
      </c>
      <c r="ET33" s="41" t="b">
        <v>0</v>
      </c>
      <c r="EU33" s="41" t="b">
        <v>0</v>
      </c>
      <c r="EV33" s="41" t="b">
        <v>0</v>
      </c>
      <c r="EW33" s="41" t="b">
        <v>0</v>
      </c>
      <c r="EX33" s="41" t="b">
        <v>0</v>
      </c>
      <c r="EY33" s="41" t="b">
        <v>0</v>
      </c>
      <c r="EZ33" s="42">
        <f t="shared" si="12"/>
        <v>0</v>
      </c>
      <c r="FA33" s="42">
        <f t="shared" si="12"/>
        <v>0</v>
      </c>
      <c r="FB33" s="42">
        <f t="shared" si="9"/>
        <v>0</v>
      </c>
      <c r="FC33" s="42">
        <f t="shared" si="9"/>
        <v>0</v>
      </c>
      <c r="FD33" s="42">
        <f t="shared" si="9"/>
        <v>0</v>
      </c>
      <c r="FE33" s="42">
        <f t="shared" si="9"/>
        <v>0</v>
      </c>
      <c r="FF33" s="42">
        <f t="shared" si="9"/>
        <v>0</v>
      </c>
      <c r="FH33" s="9">
        <f t="shared" si="13"/>
        <v>0</v>
      </c>
      <c r="FI33" s="9" t="str">
        <f t="shared" si="10"/>
        <v/>
      </c>
      <c r="FJ33" s="39" t="str">
        <f t="shared" si="14"/>
        <v>You eliminate or have not selected how many</v>
      </c>
      <c r="FK33" s="43" t="str">
        <f t="shared" si="15"/>
        <v>You eliminate or have not selected how many times per week.</v>
      </c>
      <c r="FP33" s="11" t="str">
        <f t="shared" si="17"/>
        <v/>
      </c>
      <c r="FS33" s="45" t="str">
        <f t="shared" si="11"/>
        <v>⌚</v>
      </c>
      <c r="GE33" s="47">
        <v>0.27430555555555602</v>
      </c>
      <c r="GF33" s="48"/>
      <c r="GG33" s="48"/>
      <c r="HY33" s="141" t="str">
        <f t="shared" si="19"/>
        <v/>
      </c>
      <c r="HZ33" s="142"/>
      <c r="IA33" s="142"/>
      <c r="IB33" s="142"/>
      <c r="IC33" s="142"/>
      <c r="ID33" s="142"/>
      <c r="IE33" s="142"/>
      <c r="IF33" s="142"/>
      <c r="IG33" s="142"/>
      <c r="IH33" s="142"/>
      <c r="II33" s="142"/>
      <c r="IJ33" s="142"/>
      <c r="IK33" s="142"/>
      <c r="IL33" s="142"/>
      <c r="IM33" s="142"/>
      <c r="IN33" s="142"/>
      <c r="IO33" s="142"/>
      <c r="IP33" s="143" t="str">
        <f t="shared" si="16"/>
        <v>Select action</v>
      </c>
      <c r="IQ33" s="143"/>
      <c r="IR33" s="143"/>
      <c r="IS33" s="143"/>
      <c r="IT33" s="143" t="str">
        <f t="shared" si="18"/>
        <v>Select action</v>
      </c>
      <c r="IU33" s="143"/>
      <c r="IV33" s="143"/>
      <c r="IW33" s="143"/>
    </row>
    <row r="34" spans="1:257" ht="35.25" customHeight="1" x14ac:dyDescent="0.2">
      <c r="A34" s="194"/>
      <c r="B34" s="195"/>
      <c r="C34" s="196"/>
      <c r="D34" s="138">
        <v>9</v>
      </c>
      <c r="E34" s="139"/>
      <c r="F34" s="140">
        <v>0.75</v>
      </c>
      <c r="G34" s="140"/>
      <c r="H34" s="140"/>
      <c r="I34" s="164"/>
      <c r="J34" s="165"/>
      <c r="K34" s="166"/>
      <c r="L34" s="167"/>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9"/>
      <c r="AL34" s="162">
        <f t="shared" si="0"/>
        <v>0.75</v>
      </c>
      <c r="AM34" s="162"/>
      <c r="AN34" s="163"/>
      <c r="AO34" s="127" t="str">
        <f t="shared" ca="1" si="1"/>
        <v>M</v>
      </c>
      <c r="AP34" s="128"/>
      <c r="AQ34" s="127" t="str">
        <f t="shared" ca="1" si="2"/>
        <v>T</v>
      </c>
      <c r="AR34" s="128"/>
      <c r="AS34" s="127" t="str">
        <f t="shared" ca="1" si="3"/>
        <v>W</v>
      </c>
      <c r="AT34" s="128"/>
      <c r="AU34" s="127" t="str">
        <f t="shared" ca="1" si="4"/>
        <v>T</v>
      </c>
      <c r="AV34" s="128"/>
      <c r="AW34" s="127" t="str">
        <f t="shared" ca="1" si="5"/>
        <v>F</v>
      </c>
      <c r="AX34" s="128"/>
      <c r="AY34" s="127" t="str">
        <f t="shared" ca="1" si="6"/>
        <v>S</v>
      </c>
      <c r="AZ34" s="128"/>
      <c r="BA34" s="127" t="str">
        <f t="shared" ca="1" si="7"/>
        <v>S</v>
      </c>
      <c r="BB34" s="128"/>
      <c r="BC34" s="129" t="s">
        <v>31</v>
      </c>
      <c r="BD34" s="130"/>
      <c r="BE34" s="130"/>
      <c r="BF34" s="130"/>
      <c r="BG34" s="130"/>
      <c r="BH34" s="130"/>
      <c r="BI34" s="130"/>
      <c r="BJ34" s="131"/>
      <c r="BK34" s="132" t="str">
        <f t="shared" si="8"/>
        <v>You eliminate or have not selected how many times per week.</v>
      </c>
      <c r="BL34" s="133"/>
      <c r="BM34" s="133"/>
      <c r="BN34" s="133"/>
      <c r="BO34" s="133"/>
      <c r="BP34" s="133"/>
      <c r="BQ34" s="133"/>
      <c r="BR34" s="133"/>
      <c r="BS34" s="134"/>
      <c r="BT34" s="135"/>
      <c r="BU34" s="136"/>
      <c r="BV34" s="136"/>
      <c r="BW34" s="136"/>
      <c r="BX34" s="136"/>
      <c r="BY34" s="136"/>
      <c r="BZ34" s="136"/>
      <c r="CA34" s="136"/>
      <c r="CB34" s="136"/>
      <c r="CC34" s="136"/>
      <c r="CD34" s="136"/>
      <c r="CE34" s="137"/>
      <c r="CJ34" s="9" t="str">
        <f t="shared" si="20"/>
        <v/>
      </c>
      <c r="ES34" s="41" t="b">
        <v>0</v>
      </c>
      <c r="ET34" s="41" t="b">
        <v>0</v>
      </c>
      <c r="EU34" s="41" t="b">
        <v>0</v>
      </c>
      <c r="EV34" s="41" t="b">
        <v>0</v>
      </c>
      <c r="EW34" s="41" t="b">
        <v>0</v>
      </c>
      <c r="EX34" s="41" t="b">
        <v>0</v>
      </c>
      <c r="EY34" s="41" t="b">
        <v>0</v>
      </c>
      <c r="EZ34" s="42">
        <f t="shared" si="12"/>
        <v>0</v>
      </c>
      <c r="FA34" s="42">
        <f t="shared" si="12"/>
        <v>0</v>
      </c>
      <c r="FB34" s="42">
        <f t="shared" si="9"/>
        <v>0</v>
      </c>
      <c r="FC34" s="42">
        <f t="shared" si="9"/>
        <v>0</v>
      </c>
      <c r="FD34" s="42">
        <f t="shared" si="9"/>
        <v>0</v>
      </c>
      <c r="FE34" s="42">
        <f t="shared" si="9"/>
        <v>0</v>
      </c>
      <c r="FF34" s="42">
        <f t="shared" si="9"/>
        <v>0</v>
      </c>
      <c r="FH34" s="9">
        <f t="shared" si="13"/>
        <v>0</v>
      </c>
      <c r="FI34" s="9" t="str">
        <f t="shared" si="10"/>
        <v/>
      </c>
      <c r="FJ34" s="39" t="str">
        <f t="shared" si="14"/>
        <v>You eliminate or have not selected how many</v>
      </c>
      <c r="FK34" s="43" t="str">
        <f t="shared" si="15"/>
        <v>You eliminate or have not selected how many times per week.</v>
      </c>
      <c r="FP34" s="11" t="str">
        <f t="shared" si="17"/>
        <v/>
      </c>
      <c r="FS34" s="45" t="str">
        <f t="shared" si="11"/>
        <v>⌚</v>
      </c>
      <c r="GE34" s="47">
        <v>0.27777777777777801</v>
      </c>
      <c r="GF34" s="48"/>
      <c r="GG34" s="48"/>
      <c r="HY34" s="141" t="str">
        <f t="shared" si="19"/>
        <v/>
      </c>
      <c r="HZ34" s="142"/>
      <c r="IA34" s="142"/>
      <c r="IB34" s="142"/>
      <c r="IC34" s="142"/>
      <c r="ID34" s="142"/>
      <c r="IE34" s="142"/>
      <c r="IF34" s="142"/>
      <c r="IG34" s="142"/>
      <c r="IH34" s="142"/>
      <c r="II34" s="142"/>
      <c r="IJ34" s="142"/>
      <c r="IK34" s="142"/>
      <c r="IL34" s="142"/>
      <c r="IM34" s="142"/>
      <c r="IN34" s="142"/>
      <c r="IO34" s="142"/>
      <c r="IP34" s="143" t="str">
        <f t="shared" si="16"/>
        <v>Select action</v>
      </c>
      <c r="IQ34" s="143"/>
      <c r="IR34" s="143"/>
      <c r="IS34" s="143"/>
      <c r="IT34" s="143" t="str">
        <f t="shared" si="18"/>
        <v>Select action</v>
      </c>
      <c r="IU34" s="143"/>
      <c r="IV34" s="143"/>
      <c r="IW34" s="143"/>
    </row>
    <row r="35" spans="1:257" ht="35.25" customHeight="1" x14ac:dyDescent="0.2">
      <c r="A35" s="206" t="s">
        <v>27</v>
      </c>
      <c r="B35" s="207"/>
      <c r="C35" s="208"/>
      <c r="D35" s="154">
        <v>10</v>
      </c>
      <c r="E35" s="155"/>
      <c r="F35" s="140">
        <v>0.91666666666666663</v>
      </c>
      <c r="G35" s="140"/>
      <c r="H35" s="140"/>
      <c r="I35" s="156"/>
      <c r="J35" s="157"/>
      <c r="K35" s="158"/>
      <c r="L35" s="159"/>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1"/>
      <c r="AL35" s="162">
        <f t="shared" si="0"/>
        <v>0.91666666666666663</v>
      </c>
      <c r="AM35" s="162"/>
      <c r="AN35" s="163"/>
      <c r="AO35" s="146" t="str">
        <f t="shared" ca="1" si="1"/>
        <v>M</v>
      </c>
      <c r="AP35" s="147"/>
      <c r="AQ35" s="146" t="str">
        <f t="shared" ca="1" si="2"/>
        <v>T</v>
      </c>
      <c r="AR35" s="147"/>
      <c r="AS35" s="146" t="str">
        <f t="shared" ca="1" si="3"/>
        <v>W</v>
      </c>
      <c r="AT35" s="147"/>
      <c r="AU35" s="146" t="str">
        <f t="shared" ca="1" si="4"/>
        <v>T</v>
      </c>
      <c r="AV35" s="147"/>
      <c r="AW35" s="146" t="str">
        <f t="shared" ca="1" si="5"/>
        <v>F</v>
      </c>
      <c r="AX35" s="147"/>
      <c r="AY35" s="146" t="str">
        <f t="shared" ca="1" si="6"/>
        <v>S</v>
      </c>
      <c r="AZ35" s="147"/>
      <c r="BA35" s="146" t="str">
        <f t="shared" ca="1" si="7"/>
        <v>S</v>
      </c>
      <c r="BB35" s="147"/>
      <c r="BC35" s="129" t="s">
        <v>31</v>
      </c>
      <c r="BD35" s="130"/>
      <c r="BE35" s="130"/>
      <c r="BF35" s="130"/>
      <c r="BG35" s="130"/>
      <c r="BH35" s="130"/>
      <c r="BI35" s="130"/>
      <c r="BJ35" s="131"/>
      <c r="BK35" s="148" t="str">
        <f t="shared" si="8"/>
        <v>You eliminate or have not selected how many times per week.</v>
      </c>
      <c r="BL35" s="149"/>
      <c r="BM35" s="149"/>
      <c r="BN35" s="149"/>
      <c r="BO35" s="149"/>
      <c r="BP35" s="149"/>
      <c r="BQ35" s="149"/>
      <c r="BR35" s="149"/>
      <c r="BS35" s="150"/>
      <c r="BT35" s="151"/>
      <c r="BU35" s="152"/>
      <c r="BV35" s="152"/>
      <c r="BW35" s="152"/>
      <c r="BX35" s="152"/>
      <c r="BY35" s="152"/>
      <c r="BZ35" s="152"/>
      <c r="CA35" s="152"/>
      <c r="CB35" s="152"/>
      <c r="CC35" s="152"/>
      <c r="CD35" s="152"/>
      <c r="CE35" s="153"/>
      <c r="CJ35" s="9" t="str">
        <f t="shared" si="20"/>
        <v/>
      </c>
      <c r="ES35" s="41" t="b">
        <v>0</v>
      </c>
      <c r="ET35" s="41" t="b">
        <v>0</v>
      </c>
      <c r="EU35" s="41" t="b">
        <v>0</v>
      </c>
      <c r="EV35" s="41" t="b">
        <v>0</v>
      </c>
      <c r="EW35" s="41" t="b">
        <v>0</v>
      </c>
      <c r="EX35" s="41" t="b">
        <v>0</v>
      </c>
      <c r="EY35" s="41" t="b">
        <v>0</v>
      </c>
      <c r="EZ35" s="42">
        <f t="shared" si="12"/>
        <v>0</v>
      </c>
      <c r="FA35" s="42">
        <f t="shared" si="12"/>
        <v>0</v>
      </c>
      <c r="FB35" s="42">
        <f t="shared" si="9"/>
        <v>0</v>
      </c>
      <c r="FC35" s="42">
        <f t="shared" si="9"/>
        <v>0</v>
      </c>
      <c r="FD35" s="42">
        <f t="shared" si="9"/>
        <v>0</v>
      </c>
      <c r="FE35" s="42">
        <f t="shared" si="9"/>
        <v>0</v>
      </c>
      <c r="FF35" s="42">
        <f t="shared" si="9"/>
        <v>0</v>
      </c>
      <c r="FH35" s="9">
        <f t="shared" si="13"/>
        <v>0</v>
      </c>
      <c r="FI35" s="9" t="str">
        <f t="shared" si="10"/>
        <v/>
      </c>
      <c r="FJ35" s="39" t="str">
        <f t="shared" si="14"/>
        <v>You eliminate or have not selected how many</v>
      </c>
      <c r="FK35" s="43" t="str">
        <f t="shared" si="15"/>
        <v>You eliminate or have not selected how many times per week.</v>
      </c>
      <c r="FP35" s="11" t="str">
        <f t="shared" si="17"/>
        <v/>
      </c>
      <c r="FS35" s="45" t="str">
        <f t="shared" si="11"/>
        <v>⌚</v>
      </c>
      <c r="GE35" s="47">
        <v>0.28125</v>
      </c>
      <c r="GF35" s="48"/>
      <c r="GG35" s="48"/>
      <c r="HY35" s="141" t="str">
        <f t="shared" si="19"/>
        <v/>
      </c>
      <c r="HZ35" s="142"/>
      <c r="IA35" s="142"/>
      <c r="IB35" s="142"/>
      <c r="IC35" s="142"/>
      <c r="ID35" s="142"/>
      <c r="IE35" s="142"/>
      <c r="IF35" s="142"/>
      <c r="IG35" s="142"/>
      <c r="IH35" s="142"/>
      <c r="II35" s="142"/>
      <c r="IJ35" s="142"/>
      <c r="IK35" s="142"/>
      <c r="IL35" s="142"/>
      <c r="IM35" s="142"/>
      <c r="IN35" s="142"/>
      <c r="IO35" s="142"/>
      <c r="IP35" s="143" t="str">
        <f t="shared" si="16"/>
        <v>Select action</v>
      </c>
      <c r="IQ35" s="143"/>
      <c r="IR35" s="143"/>
      <c r="IS35" s="143"/>
      <c r="IT35" s="143" t="str">
        <f t="shared" si="18"/>
        <v>Select action</v>
      </c>
      <c r="IU35" s="143"/>
      <c r="IV35" s="143"/>
      <c r="IW35" s="143"/>
    </row>
    <row r="36" spans="1:257" ht="35.25" customHeight="1" x14ac:dyDescent="0.2">
      <c r="A36" s="209"/>
      <c r="B36" s="210"/>
      <c r="C36" s="211"/>
      <c r="D36" s="138">
        <v>11</v>
      </c>
      <c r="E36" s="139"/>
      <c r="F36" s="140">
        <v>0.91666666666666663</v>
      </c>
      <c r="G36" s="140"/>
      <c r="H36" s="140"/>
      <c r="I36" s="164"/>
      <c r="J36" s="165"/>
      <c r="K36" s="166"/>
      <c r="L36" s="167"/>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9"/>
      <c r="AL36" s="162">
        <f t="shared" si="0"/>
        <v>0.91666666666666663</v>
      </c>
      <c r="AM36" s="162"/>
      <c r="AN36" s="163"/>
      <c r="AO36" s="127" t="str">
        <f t="shared" ca="1" si="1"/>
        <v>M</v>
      </c>
      <c r="AP36" s="128"/>
      <c r="AQ36" s="127" t="str">
        <f t="shared" ca="1" si="2"/>
        <v>T</v>
      </c>
      <c r="AR36" s="128"/>
      <c r="AS36" s="127" t="str">
        <f t="shared" ca="1" si="3"/>
        <v>W</v>
      </c>
      <c r="AT36" s="128"/>
      <c r="AU36" s="127" t="str">
        <f t="shared" ca="1" si="4"/>
        <v>T</v>
      </c>
      <c r="AV36" s="128"/>
      <c r="AW36" s="127" t="str">
        <f t="shared" ca="1" si="5"/>
        <v>F</v>
      </c>
      <c r="AX36" s="128"/>
      <c r="AY36" s="127" t="str">
        <f t="shared" ca="1" si="6"/>
        <v>S</v>
      </c>
      <c r="AZ36" s="128"/>
      <c r="BA36" s="127" t="str">
        <f t="shared" ca="1" si="7"/>
        <v>S</v>
      </c>
      <c r="BB36" s="128"/>
      <c r="BC36" s="129" t="s">
        <v>31</v>
      </c>
      <c r="BD36" s="130"/>
      <c r="BE36" s="130"/>
      <c r="BF36" s="130"/>
      <c r="BG36" s="130"/>
      <c r="BH36" s="130"/>
      <c r="BI36" s="130"/>
      <c r="BJ36" s="131"/>
      <c r="BK36" s="132" t="str">
        <f t="shared" si="8"/>
        <v>You eliminate or have not selected how many times per week.</v>
      </c>
      <c r="BL36" s="133"/>
      <c r="BM36" s="133"/>
      <c r="BN36" s="133"/>
      <c r="BO36" s="133"/>
      <c r="BP36" s="133"/>
      <c r="BQ36" s="133"/>
      <c r="BR36" s="133"/>
      <c r="BS36" s="134"/>
      <c r="BT36" s="135"/>
      <c r="BU36" s="136"/>
      <c r="BV36" s="136"/>
      <c r="BW36" s="136"/>
      <c r="BX36" s="136"/>
      <c r="BY36" s="136"/>
      <c r="BZ36" s="136"/>
      <c r="CA36" s="136"/>
      <c r="CB36" s="136"/>
      <c r="CC36" s="136"/>
      <c r="CD36" s="136"/>
      <c r="CE36" s="137"/>
      <c r="CJ36" s="9" t="str">
        <f t="shared" si="20"/>
        <v/>
      </c>
      <c r="ES36" s="41" t="b">
        <v>0</v>
      </c>
      <c r="ET36" s="41" t="b">
        <v>0</v>
      </c>
      <c r="EU36" s="41" t="b">
        <v>0</v>
      </c>
      <c r="EV36" s="41" t="b">
        <v>0</v>
      </c>
      <c r="EW36" s="41" t="b">
        <v>0</v>
      </c>
      <c r="EX36" s="41" t="b">
        <v>0</v>
      </c>
      <c r="EY36" s="41" t="b">
        <v>0</v>
      </c>
      <c r="EZ36" s="42">
        <f t="shared" si="12"/>
        <v>0</v>
      </c>
      <c r="FA36" s="42">
        <f t="shared" si="12"/>
        <v>0</v>
      </c>
      <c r="FB36" s="42">
        <f t="shared" si="9"/>
        <v>0</v>
      </c>
      <c r="FC36" s="42">
        <f t="shared" si="9"/>
        <v>0</v>
      </c>
      <c r="FD36" s="42">
        <f t="shared" si="9"/>
        <v>0</v>
      </c>
      <c r="FE36" s="42">
        <f t="shared" si="9"/>
        <v>0</v>
      </c>
      <c r="FF36" s="42">
        <f t="shared" si="9"/>
        <v>0</v>
      </c>
      <c r="FH36" s="9">
        <f t="shared" si="13"/>
        <v>0</v>
      </c>
      <c r="FI36" s="9" t="str">
        <f t="shared" si="10"/>
        <v/>
      </c>
      <c r="FJ36" s="39" t="str">
        <f t="shared" si="14"/>
        <v>You eliminate or have not selected how many</v>
      </c>
      <c r="FK36" s="43" t="str">
        <f t="shared" si="15"/>
        <v>You eliminate or have not selected how many times per week.</v>
      </c>
      <c r="FP36" s="11" t="str">
        <f t="shared" si="17"/>
        <v/>
      </c>
      <c r="FS36" s="45" t="str">
        <f t="shared" si="11"/>
        <v>⌚</v>
      </c>
      <c r="GE36" s="47">
        <v>0.28472222222222199</v>
      </c>
      <c r="GF36" s="48"/>
      <c r="GG36" s="48"/>
      <c r="HY36" s="141" t="str">
        <f t="shared" si="19"/>
        <v/>
      </c>
      <c r="HZ36" s="142"/>
      <c r="IA36" s="142"/>
      <c r="IB36" s="142"/>
      <c r="IC36" s="142"/>
      <c r="ID36" s="142"/>
      <c r="IE36" s="142"/>
      <c r="IF36" s="142"/>
      <c r="IG36" s="142"/>
      <c r="IH36" s="142"/>
      <c r="II36" s="142"/>
      <c r="IJ36" s="142"/>
      <c r="IK36" s="142"/>
      <c r="IL36" s="142"/>
      <c r="IM36" s="142"/>
      <c r="IN36" s="142"/>
      <c r="IO36" s="142"/>
      <c r="IP36" s="143" t="str">
        <f t="shared" si="16"/>
        <v>Select action</v>
      </c>
      <c r="IQ36" s="143"/>
      <c r="IR36" s="143"/>
      <c r="IS36" s="143"/>
      <c r="IT36" s="143" t="str">
        <f t="shared" si="18"/>
        <v>Select action</v>
      </c>
      <c r="IU36" s="143"/>
      <c r="IV36" s="143"/>
      <c r="IW36" s="143"/>
    </row>
    <row r="37" spans="1:257" ht="35.25" customHeight="1" x14ac:dyDescent="0.2">
      <c r="A37" s="212"/>
      <c r="B37" s="213"/>
      <c r="C37" s="214"/>
      <c r="D37" s="154">
        <v>12</v>
      </c>
      <c r="E37" s="155"/>
      <c r="F37" s="140">
        <v>0.91666666666666663</v>
      </c>
      <c r="G37" s="140"/>
      <c r="H37" s="140"/>
      <c r="I37" s="156"/>
      <c r="J37" s="157"/>
      <c r="K37" s="158"/>
      <c r="L37" s="159"/>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1"/>
      <c r="AL37" s="162">
        <f t="shared" si="0"/>
        <v>0.91666666666666663</v>
      </c>
      <c r="AM37" s="162"/>
      <c r="AN37" s="163"/>
      <c r="AO37" s="146" t="str">
        <f t="shared" ca="1" si="1"/>
        <v>M</v>
      </c>
      <c r="AP37" s="147"/>
      <c r="AQ37" s="146" t="str">
        <f t="shared" ca="1" si="2"/>
        <v>T</v>
      </c>
      <c r="AR37" s="147"/>
      <c r="AS37" s="146" t="str">
        <f t="shared" ca="1" si="3"/>
        <v>W</v>
      </c>
      <c r="AT37" s="147"/>
      <c r="AU37" s="146" t="str">
        <f t="shared" ca="1" si="4"/>
        <v>T</v>
      </c>
      <c r="AV37" s="147"/>
      <c r="AW37" s="146" t="str">
        <f t="shared" ca="1" si="5"/>
        <v>F</v>
      </c>
      <c r="AX37" s="147"/>
      <c r="AY37" s="146" t="str">
        <f t="shared" ca="1" si="6"/>
        <v>S</v>
      </c>
      <c r="AZ37" s="147"/>
      <c r="BA37" s="146" t="str">
        <f t="shared" ca="1" si="7"/>
        <v>S</v>
      </c>
      <c r="BB37" s="147"/>
      <c r="BC37" s="129" t="s">
        <v>31</v>
      </c>
      <c r="BD37" s="130"/>
      <c r="BE37" s="130"/>
      <c r="BF37" s="130"/>
      <c r="BG37" s="130"/>
      <c r="BH37" s="130"/>
      <c r="BI37" s="130"/>
      <c r="BJ37" s="131"/>
      <c r="BK37" s="148" t="str">
        <f t="shared" si="8"/>
        <v>You eliminate or have not selected how many times per week.</v>
      </c>
      <c r="BL37" s="149"/>
      <c r="BM37" s="149"/>
      <c r="BN37" s="149"/>
      <c r="BO37" s="149"/>
      <c r="BP37" s="149"/>
      <c r="BQ37" s="149"/>
      <c r="BR37" s="149"/>
      <c r="BS37" s="150"/>
      <c r="BT37" s="151"/>
      <c r="BU37" s="152"/>
      <c r="BV37" s="152"/>
      <c r="BW37" s="152"/>
      <c r="BX37" s="152"/>
      <c r="BY37" s="152"/>
      <c r="BZ37" s="152"/>
      <c r="CA37" s="152"/>
      <c r="CB37" s="152"/>
      <c r="CC37" s="152"/>
      <c r="CD37" s="152"/>
      <c r="CE37" s="153"/>
      <c r="CJ37" s="9" t="str">
        <f t="shared" si="20"/>
        <v/>
      </c>
      <c r="ES37" s="41" t="b">
        <v>0</v>
      </c>
      <c r="ET37" s="41" t="b">
        <v>0</v>
      </c>
      <c r="EU37" s="41" t="b">
        <v>0</v>
      </c>
      <c r="EV37" s="41" t="b">
        <v>0</v>
      </c>
      <c r="EW37" s="41" t="b">
        <v>0</v>
      </c>
      <c r="EX37" s="41" t="b">
        <v>0</v>
      </c>
      <c r="EY37" s="41" t="b">
        <v>0</v>
      </c>
      <c r="EZ37" s="42">
        <f t="shared" si="12"/>
        <v>0</v>
      </c>
      <c r="FA37" s="42">
        <f t="shared" si="12"/>
        <v>0</v>
      </c>
      <c r="FB37" s="42">
        <f t="shared" si="9"/>
        <v>0</v>
      </c>
      <c r="FC37" s="42">
        <f t="shared" si="9"/>
        <v>0</v>
      </c>
      <c r="FD37" s="42">
        <f t="shared" si="9"/>
        <v>0</v>
      </c>
      <c r="FE37" s="42">
        <f t="shared" si="9"/>
        <v>0</v>
      </c>
      <c r="FF37" s="42">
        <f t="shared" si="9"/>
        <v>0</v>
      </c>
      <c r="FH37" s="9">
        <f t="shared" si="13"/>
        <v>0</v>
      </c>
      <c r="FI37" s="9" t="str">
        <f t="shared" si="10"/>
        <v/>
      </c>
      <c r="FJ37" s="39" t="str">
        <f t="shared" si="14"/>
        <v>You eliminate or have not selected how many</v>
      </c>
      <c r="FK37" s="43" t="str">
        <f t="shared" si="15"/>
        <v>You eliminate or have not selected how many times per week.</v>
      </c>
      <c r="FP37" s="11" t="str">
        <f t="shared" si="17"/>
        <v/>
      </c>
      <c r="FS37" s="45" t="str">
        <f t="shared" si="11"/>
        <v>⌚</v>
      </c>
      <c r="GE37" s="47">
        <v>0.28819444444444398</v>
      </c>
      <c r="GF37" s="48"/>
      <c r="GG37" s="48"/>
      <c r="HY37" s="141" t="str">
        <f t="shared" si="19"/>
        <v/>
      </c>
      <c r="HZ37" s="142"/>
      <c r="IA37" s="142"/>
      <c r="IB37" s="142"/>
      <c r="IC37" s="142"/>
      <c r="ID37" s="142"/>
      <c r="IE37" s="142"/>
      <c r="IF37" s="142"/>
      <c r="IG37" s="142"/>
      <c r="IH37" s="142"/>
      <c r="II37" s="142"/>
      <c r="IJ37" s="142"/>
      <c r="IK37" s="142"/>
      <c r="IL37" s="142"/>
      <c r="IM37" s="142"/>
      <c r="IN37" s="142"/>
      <c r="IO37" s="142"/>
      <c r="IP37" s="143" t="str">
        <f t="shared" si="16"/>
        <v>Select action</v>
      </c>
      <c r="IQ37" s="143"/>
      <c r="IR37" s="143"/>
      <c r="IS37" s="143"/>
      <c r="IT37" s="143" t="str">
        <f t="shared" si="18"/>
        <v>Select action</v>
      </c>
      <c r="IU37" s="143"/>
      <c r="IV37" s="143"/>
      <c r="IW37" s="143"/>
    </row>
    <row r="38" spans="1:257" ht="11.25" customHeight="1" x14ac:dyDescent="0.2">
      <c r="EZ38" s="42"/>
      <c r="FA38" s="42"/>
      <c r="FB38" s="42"/>
      <c r="FC38" s="42"/>
      <c r="FD38" s="42"/>
      <c r="FE38" s="42"/>
      <c r="FF38" s="42"/>
      <c r="GE38" s="47">
        <v>0.29166666666666702</v>
      </c>
      <c r="GF38" s="48"/>
      <c r="GG38" s="48"/>
      <c r="HY38" s="141" t="str">
        <f t="shared" si="19"/>
        <v/>
      </c>
      <c r="HZ38" s="142"/>
      <c r="IA38" s="142"/>
      <c r="IB38" s="142"/>
      <c r="IC38" s="142"/>
      <c r="ID38" s="142"/>
      <c r="IE38" s="142"/>
      <c r="IF38" s="142"/>
      <c r="IG38" s="142"/>
      <c r="IH38" s="142"/>
      <c r="II38" s="142"/>
      <c r="IJ38" s="142"/>
      <c r="IK38" s="142"/>
      <c r="IL38" s="142"/>
      <c r="IM38" s="142"/>
      <c r="IN38" s="142"/>
      <c r="IO38" s="142"/>
      <c r="IP38" s="143" t="str">
        <f t="shared" si="16"/>
        <v>Select action</v>
      </c>
      <c r="IQ38" s="143"/>
      <c r="IR38" s="143"/>
      <c r="IS38" s="143"/>
      <c r="IT38" s="143" t="str">
        <f t="shared" si="18"/>
        <v>Select action</v>
      </c>
      <c r="IU38" s="143"/>
      <c r="IV38" s="143"/>
      <c r="IW38" s="143"/>
    </row>
    <row r="39" spans="1:257" ht="11.25" customHeight="1" x14ac:dyDescent="0.2">
      <c r="A39" s="224" t="s">
        <v>45</v>
      </c>
      <c r="B39" s="224"/>
      <c r="C39" s="224"/>
      <c r="D39" s="224"/>
      <c r="E39" s="224"/>
      <c r="F39" s="224"/>
      <c r="G39" s="224"/>
      <c r="H39" s="224"/>
      <c r="I39" s="224"/>
      <c r="J39" s="224"/>
      <c r="K39" s="224"/>
      <c r="L39" s="224"/>
      <c r="M39" s="224"/>
      <c r="N39" s="224"/>
      <c r="O39" s="224"/>
      <c r="P39" s="224"/>
      <c r="Q39" s="224"/>
      <c r="R39" s="224"/>
      <c r="S39" s="224"/>
      <c r="T39" s="224"/>
      <c r="U39" s="224"/>
      <c r="V39" s="224"/>
      <c r="W39" s="224"/>
      <c r="X39" s="224"/>
      <c r="Y39" s="224"/>
      <c r="Z39" s="224"/>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c r="BQ39" s="224"/>
      <c r="BR39" s="224"/>
      <c r="BS39" s="224"/>
      <c r="BT39" s="224"/>
      <c r="BU39" s="224"/>
      <c r="BV39" s="224"/>
      <c r="BW39" s="224"/>
      <c r="BX39" s="224"/>
      <c r="BY39" s="224"/>
      <c r="BZ39" s="224"/>
      <c r="CA39" s="224"/>
      <c r="CB39" s="224"/>
      <c r="CC39" s="224"/>
      <c r="CD39" s="224"/>
      <c r="CE39" s="224"/>
      <c r="GE39" s="47">
        <v>0.29513888888888901</v>
      </c>
      <c r="GF39" s="48"/>
      <c r="GG39" s="48"/>
      <c r="HY39" s="52"/>
      <c r="HZ39" s="53"/>
      <c r="IA39" s="53"/>
      <c r="IB39" s="53"/>
      <c r="IC39" s="53"/>
      <c r="ID39" s="53"/>
      <c r="IE39" s="53"/>
      <c r="IF39" s="53"/>
      <c r="IG39" s="53"/>
      <c r="IH39" s="53"/>
      <c r="II39" s="53"/>
      <c r="IJ39" s="53"/>
      <c r="IK39" s="53"/>
      <c r="IL39" s="53"/>
      <c r="IM39" s="53"/>
      <c r="IN39" s="53"/>
      <c r="IO39" s="53"/>
      <c r="IP39" s="54"/>
      <c r="IQ39" s="54"/>
      <c r="IR39" s="54"/>
      <c r="IS39" s="54"/>
      <c r="IT39" s="54"/>
      <c r="IU39" s="54"/>
      <c r="IV39" s="54"/>
      <c r="IW39" s="54"/>
    </row>
    <row r="40" spans="1:257" ht="11.25" customHeight="1" x14ac:dyDescent="0.2">
      <c r="A40" s="224"/>
      <c r="B40" s="224"/>
      <c r="C40" s="224"/>
      <c r="D40" s="224"/>
      <c r="E40" s="224"/>
      <c r="F40" s="224"/>
      <c r="G40" s="224"/>
      <c r="H40" s="224"/>
      <c r="I40" s="224"/>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c r="BK40" s="224"/>
      <c r="BL40" s="224"/>
      <c r="BM40" s="224"/>
      <c r="BN40" s="224"/>
      <c r="BO40" s="224"/>
      <c r="BP40" s="224"/>
      <c r="BQ40" s="224"/>
      <c r="BR40" s="224"/>
      <c r="BS40" s="224"/>
      <c r="BT40" s="224"/>
      <c r="BU40" s="224"/>
      <c r="BV40" s="224"/>
      <c r="BW40" s="224"/>
      <c r="BX40" s="224"/>
      <c r="BY40" s="224"/>
      <c r="BZ40" s="224"/>
      <c r="CA40" s="224"/>
      <c r="CB40" s="224"/>
      <c r="CC40" s="224"/>
      <c r="CD40" s="224"/>
      <c r="CE40" s="224"/>
      <c r="GE40" s="47">
        <v>0.29861111111111099</v>
      </c>
      <c r="GF40" s="48"/>
      <c r="GG40" s="48"/>
      <c r="HY40" s="52"/>
      <c r="HZ40" s="53"/>
      <c r="IA40" s="53"/>
      <c r="IB40" s="53"/>
      <c r="IC40" s="53"/>
      <c r="ID40" s="53"/>
      <c r="IE40" s="53"/>
      <c r="IF40" s="53"/>
      <c r="IG40" s="53"/>
      <c r="IH40" s="53"/>
      <c r="II40" s="53"/>
      <c r="IJ40" s="53"/>
      <c r="IK40" s="53"/>
      <c r="IL40" s="53"/>
      <c r="IM40" s="53"/>
      <c r="IN40" s="53"/>
      <c r="IO40" s="53"/>
      <c r="IP40" s="54"/>
      <c r="IQ40" s="54"/>
      <c r="IR40" s="54"/>
      <c r="IS40" s="54"/>
      <c r="IT40" s="54"/>
      <c r="IU40" s="54"/>
      <c r="IV40" s="54"/>
      <c r="IW40" s="54"/>
    </row>
    <row r="41" spans="1:257" ht="11.25" customHeight="1" x14ac:dyDescent="0.2">
      <c r="GE41" s="47">
        <v>0.30208333333333298</v>
      </c>
      <c r="GF41" s="48"/>
      <c r="GG41" s="48"/>
    </row>
    <row r="42" spans="1:257" ht="33.950000000000003" customHeight="1" x14ac:dyDescent="0.2">
      <c r="A42" s="197" t="str">
        <f>IF(E42&lt;&gt;"","😍","")</f>
        <v/>
      </c>
      <c r="B42" s="198"/>
      <c r="C42" s="198"/>
      <c r="D42" s="199"/>
      <c r="E42" s="200" t="str" cm="1">
        <f t="array" ref="E42">IFERROR(INDEX($HY$27:$HY$38,SMALL(IF((LEN($HY$27:$HY$38)&lt;&gt;0)*($IP$27:$IP$38="Keep")*($IT$27:$IT$38="Keep"),ROW($HY$27:$HY$38)-ROW($HY$26),""),ROW(HY27)-ROW($HY$26))),"")</f>
        <v/>
      </c>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c r="AE42" s="201"/>
      <c r="AF42" s="201"/>
      <c r="AG42" s="201"/>
      <c r="AH42" s="201"/>
      <c r="AI42" s="201"/>
      <c r="AJ42" s="201"/>
      <c r="AK42" s="201"/>
      <c r="AL42" s="201"/>
      <c r="AM42" s="201"/>
      <c r="AN42" s="201"/>
      <c r="AO42" s="202"/>
      <c r="AQ42" s="197" t="str">
        <f>IF(AU42&lt;&gt;"","😣","")</f>
        <v/>
      </c>
      <c r="AR42" s="198"/>
      <c r="AS42" s="198"/>
      <c r="AT42" s="199"/>
      <c r="AU42" s="203" t="str" cm="1">
        <f t="array" ref="AU42">IFERROR(INDEX($HY$27:$HY$38,SMALL(IF((LEN($HY$27:$HY$38)&lt;&gt;0)*($IP$27:$IP$38="Eliminate")*($IT$27:$IT$38="Eliminate"),ROW($HY$27:$HY$38)-ROW($HY$26),""),ROW(HY27)-ROW($HY$26))),"")</f>
        <v/>
      </c>
      <c r="AV42" s="204"/>
      <c r="AW42" s="204"/>
      <c r="AX42" s="204"/>
      <c r="AY42" s="204"/>
      <c r="AZ42" s="204"/>
      <c r="BA42" s="204"/>
      <c r="BB42" s="204"/>
      <c r="BC42" s="204"/>
      <c r="BD42" s="204"/>
      <c r="BE42" s="204"/>
      <c r="BF42" s="204"/>
      <c r="BG42" s="204"/>
      <c r="BH42" s="204"/>
      <c r="BI42" s="204"/>
      <c r="BJ42" s="204"/>
      <c r="BK42" s="204"/>
      <c r="BL42" s="204"/>
      <c r="BM42" s="204"/>
      <c r="BN42" s="204"/>
      <c r="BO42" s="204"/>
      <c r="BP42" s="204"/>
      <c r="BQ42" s="204"/>
      <c r="BR42" s="204"/>
      <c r="BS42" s="204"/>
      <c r="BT42" s="204"/>
      <c r="BU42" s="204"/>
      <c r="BV42" s="204"/>
      <c r="BW42" s="204"/>
      <c r="BX42" s="204"/>
      <c r="BY42" s="204"/>
      <c r="BZ42" s="204"/>
      <c r="CA42" s="204"/>
      <c r="CB42" s="204"/>
      <c r="CC42" s="204"/>
      <c r="CD42" s="204"/>
      <c r="CE42" s="205"/>
      <c r="GE42" s="47">
        <v>0.30555555555555503</v>
      </c>
      <c r="GF42" s="48"/>
      <c r="GG42" s="48"/>
    </row>
    <row r="43" spans="1:257" ht="33.950000000000003" customHeight="1" x14ac:dyDescent="0.2">
      <c r="A43" s="215" t="str">
        <f t="shared" ref="A43:A47" si="21">IF(E43&lt;&gt;"","😍","")</f>
        <v/>
      </c>
      <c r="B43" s="216"/>
      <c r="C43" s="216"/>
      <c r="D43" s="217"/>
      <c r="E43" s="218" t="str" cm="1">
        <f t="array" ref="E43">IFERROR(INDEX($HY$27:$HY$38,SMALL(IF((LEN($HY$27:$HY$38)&lt;&gt;0)*($IP$27:$IP$38="Keep")*($IT$27:$IT$38="Keep"),ROW($HY$27:$HY$38)-ROW($HY$26),""),ROW(HY28)-ROW($HY$26))),"")</f>
        <v/>
      </c>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20"/>
      <c r="AQ43" s="215" t="str">
        <f t="shared" ref="AQ43:AQ47" si="22">IF(AU43&lt;&gt;"","😣","")</f>
        <v/>
      </c>
      <c r="AR43" s="216"/>
      <c r="AS43" s="216"/>
      <c r="AT43" s="217"/>
      <c r="AU43" s="221" t="str" cm="1">
        <f t="array" ref="AU43">IFERROR(INDEX($HY$27:$HY$38,SMALL(IF((LEN($HY$27:$HY$38)&lt;&gt;0)*($IP$27:$IP$38="Eliminate")*($IT$27:$IT$38="Eliminate"),ROW($HY$27:$HY$38)-ROW($HY$26),""),ROW(HY28)-ROW($HY$26))),"")</f>
        <v/>
      </c>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22"/>
      <c r="CE43" s="223"/>
      <c r="GE43" s="47">
        <v>0.30902777777777801</v>
      </c>
      <c r="GF43" s="48"/>
      <c r="GG43" s="48"/>
    </row>
    <row r="44" spans="1:257" ht="33.950000000000003" customHeight="1" x14ac:dyDescent="0.2">
      <c r="A44" s="215" t="str">
        <f t="shared" si="21"/>
        <v/>
      </c>
      <c r="B44" s="216"/>
      <c r="C44" s="216"/>
      <c r="D44" s="217"/>
      <c r="E44" s="218" t="str" cm="1">
        <f t="array" ref="E44">IFERROR(INDEX($HY$27:$HY$38,SMALL(IF((LEN($HY$27:$HY$38)&lt;&gt;0)*($IP$27:$IP$38="Keep")*($IT$27:$IT$38="Keep"),ROW($HY$27:$HY$38)-ROW($HY$26),""),ROW(HY29)-ROW($HY$26))),"")</f>
        <v/>
      </c>
      <c r="F44" s="219"/>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20"/>
      <c r="AQ44" s="215" t="str">
        <f t="shared" si="22"/>
        <v/>
      </c>
      <c r="AR44" s="216"/>
      <c r="AS44" s="216"/>
      <c r="AT44" s="217"/>
      <c r="AU44" s="221" t="str" cm="1">
        <f t="array" ref="AU44">IFERROR(INDEX($HY$27:$HY$38,SMALL(IF((LEN($HY$27:$HY$38)&lt;&gt;0)*($IP$27:$IP$38="Eliminate")*($IT$27:$IT$38="Eliminate"),ROW($HY$27:$HY$38)-ROW($HY$26),""),ROW(HY29)-ROW($HY$26))),"")</f>
        <v/>
      </c>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22"/>
      <c r="CE44" s="223"/>
      <c r="GE44" s="47">
        <v>0.3125</v>
      </c>
      <c r="GF44" s="48"/>
      <c r="GG44" s="48"/>
    </row>
    <row r="45" spans="1:257" ht="33.950000000000003" customHeight="1" x14ac:dyDescent="0.2">
      <c r="A45" s="215" t="str">
        <f t="shared" si="21"/>
        <v/>
      </c>
      <c r="B45" s="216"/>
      <c r="C45" s="216"/>
      <c r="D45" s="217"/>
      <c r="E45" s="218" t="str" cm="1">
        <f t="array" ref="E45">IFERROR(INDEX($HY$27:$HY$38,SMALL(IF((LEN($HY$27:$HY$38)&lt;&gt;0)*($IP$27:$IP$38="Keep")*($IT$27:$IT$38="Keep"),ROW($HY$27:$HY$38)-ROW($HY$26),""),ROW(HY30)-ROW($HY$26))),"")</f>
        <v/>
      </c>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220"/>
      <c r="AQ45" s="215" t="str">
        <f t="shared" si="22"/>
        <v/>
      </c>
      <c r="AR45" s="216"/>
      <c r="AS45" s="216"/>
      <c r="AT45" s="217"/>
      <c r="AU45" s="221" t="str" cm="1">
        <f t="array" ref="AU45">IFERROR(INDEX($HY$27:$HY$38,SMALL(IF((LEN($HY$27:$HY$38)&lt;&gt;0)*($IP$27:$IP$38="Eliminate")*($IT$27:$IT$38="Eliminate"),ROW($HY$27:$HY$38)-ROW($HY$26),""),ROW(HY30)-ROW($HY$26))),"")</f>
        <v/>
      </c>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3"/>
      <c r="GE45" s="47">
        <v>0.31597222222222199</v>
      </c>
      <c r="GF45" s="48"/>
      <c r="GG45" s="48"/>
    </row>
    <row r="46" spans="1:257" ht="33.950000000000003" customHeight="1" x14ac:dyDescent="0.2">
      <c r="A46" s="215" t="str">
        <f t="shared" si="21"/>
        <v/>
      </c>
      <c r="B46" s="216"/>
      <c r="C46" s="216"/>
      <c r="D46" s="217"/>
      <c r="E46" s="218" t="str" cm="1">
        <f t="array" ref="E46">IFERROR(INDEX($HY$27:$HY$38,SMALL(IF((LEN($HY$27:$HY$38)&lt;&gt;0)*($IP$27:$IP$38="Keep")*($IT$27:$IT$38="Keep"),ROW($HY$27:$HY$38)-ROW($HY$26),""),ROW(HY31)-ROW($HY$26))),"")</f>
        <v/>
      </c>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20"/>
      <c r="AQ46" s="215" t="str">
        <f t="shared" si="22"/>
        <v/>
      </c>
      <c r="AR46" s="216"/>
      <c r="AS46" s="216"/>
      <c r="AT46" s="217"/>
      <c r="AU46" s="221" t="str" cm="1">
        <f t="array" ref="AU46">IFERROR(INDEX($HY$27:$HY$38,SMALL(IF((LEN($HY$27:$HY$38)&lt;&gt;0)*($IP$27:$IP$38="Eliminate")*($IT$27:$IT$38="Eliminate"),ROW($HY$27:$HY$38)-ROW($HY$26),""),ROW(HY31)-ROW($HY$26))),"")</f>
        <v/>
      </c>
      <c r="AV46" s="222"/>
      <c r="AW46" s="222"/>
      <c r="AX46" s="222"/>
      <c r="AY46" s="222"/>
      <c r="AZ46" s="222"/>
      <c r="BA46" s="222"/>
      <c r="BB46" s="222"/>
      <c r="BC46" s="222"/>
      <c r="BD46" s="222"/>
      <c r="BE46" s="222"/>
      <c r="BF46" s="222"/>
      <c r="BG46" s="222"/>
      <c r="BH46" s="222"/>
      <c r="BI46" s="222"/>
      <c r="BJ46" s="222"/>
      <c r="BK46" s="222"/>
      <c r="BL46" s="222"/>
      <c r="BM46" s="222"/>
      <c r="BN46" s="222"/>
      <c r="BO46" s="222"/>
      <c r="BP46" s="222"/>
      <c r="BQ46" s="222"/>
      <c r="BR46" s="222"/>
      <c r="BS46" s="222"/>
      <c r="BT46" s="222"/>
      <c r="BU46" s="222"/>
      <c r="BV46" s="222"/>
      <c r="BW46" s="222"/>
      <c r="BX46" s="222"/>
      <c r="BY46" s="222"/>
      <c r="BZ46" s="222"/>
      <c r="CA46" s="222"/>
      <c r="CB46" s="222"/>
      <c r="CC46" s="222"/>
      <c r="CD46" s="222"/>
      <c r="CE46" s="223"/>
      <c r="GE46" s="47">
        <v>0.31944444444444398</v>
      </c>
      <c r="GF46" s="48"/>
      <c r="GG46" s="48"/>
    </row>
    <row r="47" spans="1:257" ht="33.950000000000003" customHeight="1" x14ac:dyDescent="0.2">
      <c r="A47" s="225" t="str">
        <f t="shared" si="21"/>
        <v/>
      </c>
      <c r="B47" s="226"/>
      <c r="C47" s="226"/>
      <c r="D47" s="227"/>
      <c r="E47" s="228" t="str" cm="1">
        <f t="array" ref="E47">IFERROR(INDEX($HY$27:$HY$38,SMALL(IF((LEN($HY$27:$HY$38)&lt;&gt;0)*($IP$27:$IP$38="Keep")*($IT$27:$IT$38="Keep"),ROW($HY$27:$HY$38)-ROW($HY$26),""),ROW(HY32)-ROW($HY$26))),"")</f>
        <v/>
      </c>
      <c r="F47" s="229"/>
      <c r="G47" s="229"/>
      <c r="H47" s="229"/>
      <c r="I47" s="229"/>
      <c r="J47" s="229"/>
      <c r="K47" s="229"/>
      <c r="L47" s="229"/>
      <c r="M47" s="229"/>
      <c r="N47" s="229"/>
      <c r="O47" s="229"/>
      <c r="P47" s="229"/>
      <c r="Q47" s="229"/>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30"/>
      <c r="AQ47" s="225" t="str">
        <f t="shared" si="22"/>
        <v/>
      </c>
      <c r="AR47" s="226"/>
      <c r="AS47" s="226"/>
      <c r="AT47" s="227"/>
      <c r="AU47" s="231" t="str" cm="1">
        <f t="array" ref="AU47">IFERROR(INDEX($HY$27:$HY$38,SMALL(IF((LEN($HY$27:$HY$38)&lt;&gt;0)*($IP$27:$IP$38="Eliminate")*($IT$27:$IT$38="Eliminate"),ROW($HY$27:$HY$38)-ROW($HY$26),""),ROW(HY32)-ROW($HY$26))),"")</f>
        <v/>
      </c>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c r="BU47" s="232"/>
      <c r="BV47" s="232"/>
      <c r="BW47" s="232"/>
      <c r="BX47" s="232"/>
      <c r="BY47" s="232"/>
      <c r="BZ47" s="232"/>
      <c r="CA47" s="232"/>
      <c r="CB47" s="232"/>
      <c r="CC47" s="232"/>
      <c r="CD47" s="232"/>
      <c r="CE47" s="233"/>
      <c r="GE47" s="47">
        <v>0.32291666666666602</v>
      </c>
      <c r="GF47" s="48"/>
      <c r="GG47" s="48"/>
    </row>
    <row r="48" spans="1:257" ht="11.25" customHeight="1" x14ac:dyDescent="0.2">
      <c r="GE48" s="47">
        <v>0.32638888888888901</v>
      </c>
      <c r="GF48" s="48"/>
      <c r="GG48" s="48"/>
    </row>
    <row r="49" spans="1:189" ht="33.950000000000003" customHeight="1" x14ac:dyDescent="0.2">
      <c r="A49" s="197" t="str">
        <f>IF(E49&lt;&gt;"","😋","")</f>
        <v/>
      </c>
      <c r="B49" s="198"/>
      <c r="C49" s="198"/>
      <c r="D49" s="199"/>
      <c r="E49" s="234" t="str" cm="1">
        <f t="array" ref="E49">IFERROR(INDEX($HY$27:$HY$38,SMALL(IF((LEN($HY$27:$HY$38)&lt;&gt;0)*($IP$27:$IP$38="Increase")*($IT$27:$IT$38="Increase"),ROW($HY$27:$HY$38)-ROW($HY$26),""),ROW(HY27)-ROW($HY$26))),"")</f>
        <v/>
      </c>
      <c r="F49" s="235"/>
      <c r="G49" s="235"/>
      <c r="H49" s="235"/>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c r="AO49" s="236"/>
      <c r="AQ49" s="197" t="str">
        <f>IF(AU49&lt;&gt;"","😓","")</f>
        <v/>
      </c>
      <c r="AR49" s="198"/>
      <c r="AS49" s="198"/>
      <c r="AT49" s="199"/>
      <c r="AU49" s="237" t="str" cm="1">
        <f t="array" ref="AU49">IFERROR(INDEX($HY$27:$HY$38,SMALL(IF((LEN($HY$27:$HY$38)&lt;&gt;0)*($IP$27:$IP$38="Decrease")*($IT$27:$IT$38="Decrease"),ROW($HY$27:$HY$38)-ROW($HY$26),""),ROW(HY27)-ROW($HY$26))),"")</f>
        <v/>
      </c>
      <c r="AV49" s="238"/>
      <c r="AW49" s="238"/>
      <c r="AX49" s="238"/>
      <c r="AY49" s="238"/>
      <c r="AZ49" s="238"/>
      <c r="BA49" s="238"/>
      <c r="BB49" s="238"/>
      <c r="BC49" s="238"/>
      <c r="BD49" s="238"/>
      <c r="BE49" s="238"/>
      <c r="BF49" s="238"/>
      <c r="BG49" s="238"/>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9"/>
      <c r="GE49" s="47">
        <v>0.32986111111111099</v>
      </c>
      <c r="GF49" s="48"/>
      <c r="GG49" s="48"/>
    </row>
    <row r="50" spans="1:189" ht="33.950000000000003" customHeight="1" x14ac:dyDescent="0.2">
      <c r="A50" s="215" t="str">
        <f t="shared" ref="A50:A54" si="23">IF(E50&lt;&gt;"","😋","")</f>
        <v/>
      </c>
      <c r="B50" s="216"/>
      <c r="C50" s="216"/>
      <c r="D50" s="217"/>
      <c r="E50" s="240" t="str" cm="1">
        <f t="array" ref="E50">IFERROR(INDEX($HY$27:$HY$38,SMALL(IF((LEN($HY$27:$HY$38)&lt;&gt;0)*($IP$27:$IP$38="Increase")*($IT$27:$IT$38="Increase"),ROW($HY$27:$HY$38)-ROW($HY$26),""),ROW(HY28)-ROW($HY$26))),"")</f>
        <v/>
      </c>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2"/>
      <c r="AQ50" s="215" t="str">
        <f t="shared" ref="AQ50:AQ54" si="24">IF(AU50&lt;&gt;"","😓","")</f>
        <v/>
      </c>
      <c r="AR50" s="216"/>
      <c r="AS50" s="216"/>
      <c r="AT50" s="217"/>
      <c r="AU50" s="243" t="str" cm="1">
        <f t="array" ref="AU50">IFERROR(INDEX($HY$27:$HY$38,SMALL(IF((LEN($HY$27:$HY$38)&lt;&gt;0)*($IP$27:$IP$38="Decrease")*($IT$27:$IT$38="Decrease"),ROW($HY$27:$HY$38)-ROW($HY$26),""),ROW(HY28)-ROW($HY$26))),"")</f>
        <v/>
      </c>
      <c r="AV50" s="244"/>
      <c r="AW50" s="244"/>
      <c r="AX50" s="244"/>
      <c r="AY50" s="244"/>
      <c r="AZ50" s="244"/>
      <c r="BA50" s="244"/>
      <c r="BB50" s="244"/>
      <c r="BC50" s="244"/>
      <c r="BD50" s="244"/>
      <c r="BE50" s="244"/>
      <c r="BF50" s="244"/>
      <c r="BG50" s="244"/>
      <c r="BH50" s="244"/>
      <c r="BI50" s="244"/>
      <c r="BJ50" s="244"/>
      <c r="BK50" s="244"/>
      <c r="BL50" s="244"/>
      <c r="BM50" s="244"/>
      <c r="BN50" s="244"/>
      <c r="BO50" s="244"/>
      <c r="BP50" s="244"/>
      <c r="BQ50" s="244"/>
      <c r="BR50" s="244"/>
      <c r="BS50" s="244"/>
      <c r="BT50" s="244"/>
      <c r="BU50" s="244"/>
      <c r="BV50" s="244"/>
      <c r="BW50" s="244"/>
      <c r="BX50" s="244"/>
      <c r="BY50" s="244"/>
      <c r="BZ50" s="244"/>
      <c r="CA50" s="244"/>
      <c r="CB50" s="244"/>
      <c r="CC50" s="244"/>
      <c r="CD50" s="244"/>
      <c r="CE50" s="245"/>
      <c r="GE50" s="47">
        <v>0.33333333333333298</v>
      </c>
      <c r="GF50" s="48"/>
      <c r="GG50" s="48"/>
    </row>
    <row r="51" spans="1:189" ht="33.950000000000003" customHeight="1" x14ac:dyDescent="0.2">
      <c r="A51" s="215" t="str">
        <f t="shared" si="23"/>
        <v/>
      </c>
      <c r="B51" s="216"/>
      <c r="C51" s="216"/>
      <c r="D51" s="217"/>
      <c r="E51" s="240" t="str" cm="1">
        <f t="array" ref="E51">IFERROR(INDEX($HY$27:$HY$38,SMALL(IF((LEN($HY$27:$HY$38)&lt;&gt;0)*($IP$27:$IP$38="Increase")*($IT$27:$IT$38="Increase"),ROW($HY$27:$HY$38)-ROW($HY$26),""),ROW(HY29)-ROW($HY$26))),"")</f>
        <v/>
      </c>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2"/>
      <c r="AQ51" s="215" t="str">
        <f t="shared" si="24"/>
        <v/>
      </c>
      <c r="AR51" s="216"/>
      <c r="AS51" s="216"/>
      <c r="AT51" s="217"/>
      <c r="AU51" s="243" t="str" cm="1">
        <f t="array" ref="AU51">IFERROR(INDEX($HY$27:$HY$38,SMALL(IF((LEN($HY$27:$HY$38)&lt;&gt;0)*($IP$27:$IP$38="Decrease")*($IT$27:$IT$38="Decrease"),ROW($HY$27:$HY$38)-ROW($HY$26),""),ROW(HY29)-ROW($HY$26))),"")</f>
        <v/>
      </c>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4"/>
      <c r="BR51" s="244"/>
      <c r="BS51" s="244"/>
      <c r="BT51" s="244"/>
      <c r="BU51" s="244"/>
      <c r="BV51" s="244"/>
      <c r="BW51" s="244"/>
      <c r="BX51" s="244"/>
      <c r="BY51" s="244"/>
      <c r="BZ51" s="244"/>
      <c r="CA51" s="244"/>
      <c r="CB51" s="244"/>
      <c r="CC51" s="244"/>
      <c r="CD51" s="244"/>
      <c r="CE51" s="245"/>
      <c r="GE51" s="47">
        <v>0.33680555555555503</v>
      </c>
      <c r="GF51" s="48"/>
      <c r="GG51" s="48"/>
    </row>
    <row r="52" spans="1:189" ht="33.950000000000003" customHeight="1" x14ac:dyDescent="0.2">
      <c r="A52" s="215" t="str">
        <f t="shared" si="23"/>
        <v/>
      </c>
      <c r="B52" s="216"/>
      <c r="C52" s="216"/>
      <c r="D52" s="217"/>
      <c r="E52" s="240" t="str" cm="1">
        <f t="array" ref="E52">IFERROR(INDEX($HY$27:$HY$38,SMALL(IF((LEN($HY$27:$HY$38)&lt;&gt;0)*($IP$27:$IP$38="Increase")*($IT$27:$IT$38="Increase"),ROW($HY$27:$HY$38)-ROW($HY$26),""),ROW(HY30)-ROW($HY$26))),"")</f>
        <v/>
      </c>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c r="AO52" s="242"/>
      <c r="AQ52" s="215" t="str">
        <f t="shared" si="24"/>
        <v/>
      </c>
      <c r="AR52" s="216"/>
      <c r="AS52" s="216"/>
      <c r="AT52" s="217"/>
      <c r="AU52" s="243" t="str" cm="1">
        <f t="array" ref="AU52">IFERROR(INDEX($HY$27:$HY$38,SMALL(IF((LEN($HY$27:$HY$38)&lt;&gt;0)*($IP$27:$IP$38="Decrease")*($IT$27:$IT$38="Decrease"),ROW($HY$27:$HY$38)-ROW($HY$26),""),ROW(HY30)-ROW($HY$26))),"")</f>
        <v/>
      </c>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c r="BY52" s="244"/>
      <c r="BZ52" s="244"/>
      <c r="CA52" s="244"/>
      <c r="CB52" s="244"/>
      <c r="CC52" s="244"/>
      <c r="CD52" s="244"/>
      <c r="CE52" s="245"/>
      <c r="GE52" s="47">
        <v>0.34027777777777801</v>
      </c>
      <c r="GF52" s="48"/>
      <c r="GG52" s="48"/>
    </row>
    <row r="53" spans="1:189" ht="33.950000000000003" customHeight="1" x14ac:dyDescent="0.2">
      <c r="A53" s="215" t="str">
        <f t="shared" si="23"/>
        <v/>
      </c>
      <c r="B53" s="216"/>
      <c r="C53" s="216"/>
      <c r="D53" s="217"/>
      <c r="E53" s="240" t="str" cm="1">
        <f t="array" ref="E53">IFERROR(INDEX($HY$27:$HY$38,SMALL(IF((LEN($HY$27:$HY$38)&lt;&gt;0)*($IP$27:$IP$38="Increase")*($IT$27:$IT$38="Increase"),ROW($HY$27:$HY$38)-ROW($HY$26),""),ROW(HY31)-ROW($HY$26))),"")</f>
        <v/>
      </c>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2"/>
      <c r="AQ53" s="215" t="str">
        <f t="shared" si="24"/>
        <v/>
      </c>
      <c r="AR53" s="216"/>
      <c r="AS53" s="216"/>
      <c r="AT53" s="217"/>
      <c r="AU53" s="243" t="str" cm="1">
        <f t="array" ref="AU53">IFERROR(INDEX($HY$27:$HY$38,SMALL(IF((LEN($HY$27:$HY$38)&lt;&gt;0)*($IP$27:$IP$38="Decrease")*($IT$27:$IT$38="Decrease"),ROW($HY$27:$HY$38)-ROW($HY$26),""),ROW(HY31)-ROW($HY$26))),"")</f>
        <v/>
      </c>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c r="BV53" s="244"/>
      <c r="BW53" s="244"/>
      <c r="BX53" s="244"/>
      <c r="BY53" s="244"/>
      <c r="BZ53" s="244"/>
      <c r="CA53" s="244"/>
      <c r="CB53" s="244"/>
      <c r="CC53" s="244"/>
      <c r="CD53" s="244"/>
      <c r="CE53" s="245"/>
      <c r="GE53" s="47">
        <v>0.34375</v>
      </c>
      <c r="GF53" s="48"/>
      <c r="GG53" s="48"/>
    </row>
    <row r="54" spans="1:189" ht="33.950000000000003" customHeight="1" x14ac:dyDescent="0.2">
      <c r="A54" s="225" t="str">
        <f t="shared" si="23"/>
        <v/>
      </c>
      <c r="B54" s="226"/>
      <c r="C54" s="226"/>
      <c r="D54" s="227"/>
      <c r="E54" s="246" t="str" cm="1">
        <f t="array" ref="E54">IFERROR(INDEX($HY$27:$HY$38,SMALL(IF((LEN($HY$27:$HY$38)&lt;&gt;0)*($IP$27:$IP$38="Increase")*($IT$27:$IT$38="Increase"),ROW($HY$27:$HY$38)-ROW($HY$26),""),ROW(HY32)-ROW($HY$26))),"")</f>
        <v/>
      </c>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c r="AL54" s="247"/>
      <c r="AM54" s="247"/>
      <c r="AN54" s="247"/>
      <c r="AO54" s="248"/>
      <c r="AQ54" s="225" t="str">
        <f t="shared" si="24"/>
        <v/>
      </c>
      <c r="AR54" s="226"/>
      <c r="AS54" s="226"/>
      <c r="AT54" s="227"/>
      <c r="AU54" s="249" t="str" cm="1">
        <f t="array" ref="AU54">IFERROR(INDEX($HY$27:$HY$38,SMALL(IF((LEN($HY$27:$HY$38)&lt;&gt;0)*($IP$27:$IP$38="Decrease")*($IT$27:$IT$38="Decrease"),ROW($HY$27:$HY$38)-ROW($HY$26),""),ROW(HY32)-ROW($HY$26))),"")</f>
        <v/>
      </c>
      <c r="AV54" s="250"/>
      <c r="AW54" s="250"/>
      <c r="AX54" s="250"/>
      <c r="AY54" s="250"/>
      <c r="AZ54" s="250"/>
      <c r="BA54" s="250"/>
      <c r="BB54" s="250"/>
      <c r="BC54" s="250"/>
      <c r="BD54" s="250"/>
      <c r="BE54" s="2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1"/>
      <c r="GE54" s="47">
        <v>0.34722222222222199</v>
      </c>
      <c r="GF54" s="48"/>
      <c r="GG54" s="48"/>
    </row>
    <row r="55" spans="1:189" ht="11.25" customHeight="1" x14ac:dyDescent="0.2">
      <c r="GE55" s="47">
        <v>0.35069444444444398</v>
      </c>
      <c r="GF55" s="48"/>
      <c r="GG55" s="48"/>
    </row>
    <row r="56" spans="1:189" ht="11.25" customHeight="1" x14ac:dyDescent="0.2">
      <c r="A56" s="224" t="s">
        <v>46</v>
      </c>
      <c r="B56" s="224"/>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Q56" s="224"/>
      <c r="AR56" s="224"/>
      <c r="AS56" s="224"/>
      <c r="AT56" s="224"/>
      <c r="AU56" s="224"/>
      <c r="AV56" s="224"/>
      <c r="AW56" s="224"/>
      <c r="AX56" s="224"/>
      <c r="AY56" s="224"/>
      <c r="AZ56" s="224"/>
      <c r="BA56" s="224"/>
      <c r="BB56" s="224"/>
      <c r="BC56" s="224"/>
      <c r="BD56" s="224"/>
      <c r="BE56" s="224"/>
      <c r="BF56" s="224"/>
      <c r="BG56" s="224"/>
      <c r="BH56" s="224"/>
      <c r="BI56" s="224"/>
      <c r="BJ56" s="224"/>
      <c r="BK56" s="224"/>
      <c r="BL56" s="224"/>
      <c r="BM56" s="224"/>
      <c r="BN56" s="224"/>
      <c r="BO56" s="224"/>
      <c r="BP56" s="224"/>
      <c r="BQ56" s="224"/>
      <c r="BR56" s="224"/>
      <c r="BS56" s="224"/>
      <c r="BT56" s="224"/>
      <c r="BU56" s="224"/>
      <c r="BV56" s="224"/>
      <c r="BW56" s="224"/>
      <c r="BX56" s="224"/>
      <c r="BY56" s="224"/>
      <c r="BZ56" s="224"/>
      <c r="CA56" s="224"/>
      <c r="CB56" s="224"/>
      <c r="CC56" s="224"/>
      <c r="CD56" s="224"/>
      <c r="CE56" s="224"/>
      <c r="GE56" s="47">
        <v>0.35416666666666602</v>
      </c>
      <c r="GF56" s="48"/>
      <c r="GG56" s="48"/>
    </row>
    <row r="57" spans="1:189" ht="11.25" customHeight="1" x14ac:dyDescent="0.2">
      <c r="A57" s="224"/>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O57" s="224"/>
      <c r="AP57" s="224"/>
      <c r="AQ57" s="224"/>
      <c r="AR57" s="224"/>
      <c r="AS57" s="224"/>
      <c r="AT57" s="224"/>
      <c r="AU57" s="224"/>
      <c r="AV57" s="224"/>
      <c r="AW57" s="224"/>
      <c r="AX57" s="224"/>
      <c r="AY57" s="224"/>
      <c r="AZ57" s="224"/>
      <c r="BA57" s="224"/>
      <c r="BB57" s="224"/>
      <c r="BC57" s="224"/>
      <c r="BD57" s="224"/>
      <c r="BE57" s="224"/>
      <c r="BF57" s="224"/>
      <c r="BG57" s="224"/>
      <c r="BH57" s="224"/>
      <c r="BI57" s="224"/>
      <c r="BJ57" s="224"/>
      <c r="BK57" s="224"/>
      <c r="BL57" s="224"/>
      <c r="BM57" s="224"/>
      <c r="BN57" s="224"/>
      <c r="BO57" s="224"/>
      <c r="BP57" s="224"/>
      <c r="BQ57" s="224"/>
      <c r="BR57" s="224"/>
      <c r="BS57" s="224"/>
      <c r="BT57" s="224"/>
      <c r="BU57" s="224"/>
      <c r="BV57" s="224"/>
      <c r="BW57" s="224"/>
      <c r="BX57" s="224"/>
      <c r="BY57" s="224"/>
      <c r="BZ57" s="224"/>
      <c r="CA57" s="224"/>
      <c r="CB57" s="224"/>
      <c r="CC57" s="224"/>
      <c r="CD57" s="224"/>
      <c r="CE57" s="224"/>
      <c r="GE57" s="47">
        <v>0.35763888888888901</v>
      </c>
      <c r="GF57" s="48"/>
      <c r="GG57" s="48"/>
    </row>
    <row r="58" spans="1:189" ht="11.25" customHeight="1" x14ac:dyDescent="0.2">
      <c r="CF58" s="49"/>
      <c r="CG58" s="49"/>
      <c r="CH58" s="49"/>
      <c r="CI58" s="49"/>
      <c r="CJ58" s="49"/>
      <c r="GE58" s="47">
        <v>0.36111111111111099</v>
      </c>
      <c r="GF58" s="48"/>
      <c r="GG58" s="48"/>
    </row>
    <row r="59" spans="1:189" ht="11.25" customHeight="1" x14ac:dyDescent="0.2">
      <c r="A59" s="252" t="s">
        <v>33</v>
      </c>
      <c r="B59" s="252"/>
      <c r="C59" s="252"/>
      <c r="D59" s="252"/>
      <c r="E59" s="253"/>
      <c r="F59" s="254">
        <f ca="1">F61</f>
        <v>44445</v>
      </c>
      <c r="G59" s="254"/>
      <c r="H59" s="254"/>
      <c r="I59" s="254"/>
      <c r="J59" s="254"/>
      <c r="K59" s="254"/>
      <c r="L59" s="254"/>
      <c r="M59" s="254"/>
      <c r="N59" s="254"/>
      <c r="O59" s="254"/>
      <c r="P59" s="254"/>
      <c r="Q59" s="254"/>
      <c r="R59" s="254"/>
      <c r="S59" s="255"/>
      <c r="T59" s="258">
        <f ca="1">T61</f>
        <v>44452</v>
      </c>
      <c r="U59" s="258"/>
      <c r="V59" s="258"/>
      <c r="W59" s="258"/>
      <c r="X59" s="258"/>
      <c r="Y59" s="258"/>
      <c r="Z59" s="258"/>
      <c r="AA59" s="258"/>
      <c r="AB59" s="258"/>
      <c r="AC59" s="258"/>
      <c r="AD59" s="258"/>
      <c r="AE59" s="258"/>
      <c r="AF59" s="258"/>
      <c r="AG59" s="259"/>
      <c r="AH59" s="261">
        <f ca="1">AH61</f>
        <v>44459</v>
      </c>
      <c r="AI59" s="258"/>
      <c r="AJ59" s="258"/>
      <c r="AK59" s="258"/>
      <c r="AL59" s="258"/>
      <c r="AM59" s="258"/>
      <c r="AN59" s="258"/>
      <c r="AO59" s="258"/>
      <c r="AP59" s="258"/>
      <c r="AQ59" s="258"/>
      <c r="AR59" s="258"/>
      <c r="AS59" s="258"/>
      <c r="AT59" s="258"/>
      <c r="AU59" s="259"/>
      <c r="AV59" s="261">
        <f ca="1">AV61</f>
        <v>44466</v>
      </c>
      <c r="AW59" s="258"/>
      <c r="AX59" s="258"/>
      <c r="AY59" s="258"/>
      <c r="AZ59" s="258"/>
      <c r="BA59" s="258"/>
      <c r="BB59" s="258"/>
      <c r="BC59" s="258"/>
      <c r="BD59" s="258"/>
      <c r="BE59" s="258"/>
      <c r="BF59" s="258"/>
      <c r="BG59" s="258"/>
      <c r="BH59" s="258"/>
      <c r="BI59" s="259"/>
      <c r="BJ59" s="261">
        <f ca="1">BJ61</f>
        <v>44473</v>
      </c>
      <c r="BK59" s="258"/>
      <c r="BL59" s="258"/>
      <c r="BM59" s="258"/>
      <c r="BN59" s="258"/>
      <c r="BO59" s="258"/>
      <c r="BP59" s="258"/>
      <c r="BQ59" s="258"/>
      <c r="BR59" s="258"/>
      <c r="BS59" s="258"/>
      <c r="BT59" s="258"/>
      <c r="BU59" s="258"/>
      <c r="BV59" s="258"/>
      <c r="BW59" s="259"/>
      <c r="BX59" s="261">
        <f ca="1">BX61</f>
        <v>44480</v>
      </c>
      <c r="BY59" s="258"/>
      <c r="BZ59" s="258"/>
      <c r="CA59" s="258"/>
      <c r="CB59" s="258"/>
      <c r="CC59" s="258"/>
      <c r="CD59" s="258"/>
      <c r="CE59" s="258"/>
      <c r="CF59" s="49"/>
      <c r="CG59" s="50"/>
      <c r="CH59" s="50"/>
      <c r="CI59" s="50"/>
      <c r="CJ59" s="49"/>
      <c r="GE59" s="47">
        <v>0.36458333333333298</v>
      </c>
      <c r="GF59" s="48"/>
      <c r="GG59" s="48"/>
    </row>
    <row r="60" spans="1:189" ht="11.25" customHeight="1" x14ac:dyDescent="0.2">
      <c r="A60" s="252"/>
      <c r="B60" s="252"/>
      <c r="C60" s="252"/>
      <c r="D60" s="252"/>
      <c r="E60" s="253"/>
      <c r="F60" s="256"/>
      <c r="G60" s="256"/>
      <c r="H60" s="256"/>
      <c r="I60" s="256"/>
      <c r="J60" s="256"/>
      <c r="K60" s="256"/>
      <c r="L60" s="256"/>
      <c r="M60" s="256"/>
      <c r="N60" s="256"/>
      <c r="O60" s="256"/>
      <c r="P60" s="256"/>
      <c r="Q60" s="256"/>
      <c r="R60" s="256"/>
      <c r="S60" s="257"/>
      <c r="T60" s="256"/>
      <c r="U60" s="256"/>
      <c r="V60" s="256"/>
      <c r="W60" s="256"/>
      <c r="X60" s="256"/>
      <c r="Y60" s="256"/>
      <c r="Z60" s="256"/>
      <c r="AA60" s="256"/>
      <c r="AB60" s="256"/>
      <c r="AC60" s="256"/>
      <c r="AD60" s="256"/>
      <c r="AE60" s="256"/>
      <c r="AF60" s="256"/>
      <c r="AG60" s="260"/>
      <c r="AH60" s="262"/>
      <c r="AI60" s="256"/>
      <c r="AJ60" s="256"/>
      <c r="AK60" s="256"/>
      <c r="AL60" s="256"/>
      <c r="AM60" s="256"/>
      <c r="AN60" s="256"/>
      <c r="AO60" s="256"/>
      <c r="AP60" s="256"/>
      <c r="AQ60" s="256"/>
      <c r="AR60" s="256"/>
      <c r="AS60" s="256"/>
      <c r="AT60" s="256"/>
      <c r="AU60" s="260"/>
      <c r="AV60" s="262"/>
      <c r="AW60" s="256"/>
      <c r="AX60" s="256"/>
      <c r="AY60" s="256"/>
      <c r="AZ60" s="256"/>
      <c r="BA60" s="256"/>
      <c r="BB60" s="256"/>
      <c r="BC60" s="256"/>
      <c r="BD60" s="256"/>
      <c r="BE60" s="256"/>
      <c r="BF60" s="256"/>
      <c r="BG60" s="256"/>
      <c r="BH60" s="256"/>
      <c r="BI60" s="260"/>
      <c r="BJ60" s="262"/>
      <c r="BK60" s="256"/>
      <c r="BL60" s="256"/>
      <c r="BM60" s="256"/>
      <c r="BN60" s="256"/>
      <c r="BO60" s="256"/>
      <c r="BP60" s="256"/>
      <c r="BQ60" s="256"/>
      <c r="BR60" s="256"/>
      <c r="BS60" s="256"/>
      <c r="BT60" s="256"/>
      <c r="BU60" s="256"/>
      <c r="BV60" s="256"/>
      <c r="BW60" s="260"/>
      <c r="BX60" s="262"/>
      <c r="BY60" s="256"/>
      <c r="BZ60" s="256"/>
      <c r="CA60" s="256"/>
      <c r="CB60" s="256"/>
      <c r="CC60" s="256"/>
      <c r="CD60" s="256"/>
      <c r="CE60" s="256"/>
      <c r="CF60" s="49"/>
      <c r="CG60" s="50"/>
      <c r="CH60" s="49"/>
      <c r="CI60" s="49"/>
      <c r="CJ60" s="49"/>
      <c r="EL60" s="9" t="s">
        <v>31</v>
      </c>
      <c r="ER60" s="9" t="s">
        <v>31</v>
      </c>
      <c r="GE60" s="47">
        <v>0.36805555555555503</v>
      </c>
      <c r="GF60" s="48"/>
      <c r="GG60" s="48"/>
    </row>
    <row r="61" spans="1:189" ht="11.25" customHeight="1" x14ac:dyDescent="0.2">
      <c r="A61" s="263" t="s">
        <v>44</v>
      </c>
      <c r="B61" s="263"/>
      <c r="C61" s="263"/>
      <c r="D61" s="263"/>
      <c r="E61" s="264"/>
      <c r="F61" s="265">
        <f ca="1">$CG$26-WEEKDAY($CG$26,2)+1+7*($CF$26-1)</f>
        <v>44445</v>
      </c>
      <c r="G61" s="266"/>
      <c r="H61" s="266">
        <f ca="1">F61+1</f>
        <v>44446</v>
      </c>
      <c r="I61" s="266"/>
      <c r="J61" s="266">
        <f t="shared" ref="J61" ca="1" si="25">H61+1</f>
        <v>44447</v>
      </c>
      <c r="K61" s="266"/>
      <c r="L61" s="266">
        <f t="shared" ref="L61" ca="1" si="26">J61+1</f>
        <v>44448</v>
      </c>
      <c r="M61" s="266"/>
      <c r="N61" s="266">
        <f t="shared" ref="N61" ca="1" si="27">L61+1</f>
        <v>44449</v>
      </c>
      <c r="O61" s="266"/>
      <c r="P61" s="266">
        <f t="shared" ref="P61" ca="1" si="28">N61+1</f>
        <v>44450</v>
      </c>
      <c r="Q61" s="266"/>
      <c r="R61" s="266">
        <f t="shared" ref="R61" ca="1" si="29">P61+1</f>
        <v>44451</v>
      </c>
      <c r="S61" s="269"/>
      <c r="T61" s="265">
        <f t="shared" ref="T61" ca="1" si="30">R61+1</f>
        <v>44452</v>
      </c>
      <c r="U61" s="266"/>
      <c r="V61" s="266">
        <f t="shared" ref="V61" ca="1" si="31">T61+1</f>
        <v>44453</v>
      </c>
      <c r="W61" s="266"/>
      <c r="X61" s="266">
        <f t="shared" ref="X61" ca="1" si="32">V61+1</f>
        <v>44454</v>
      </c>
      <c r="Y61" s="266"/>
      <c r="Z61" s="266">
        <f t="shared" ref="Z61" ca="1" si="33">X61+1</f>
        <v>44455</v>
      </c>
      <c r="AA61" s="266"/>
      <c r="AB61" s="266">
        <f t="shared" ref="AB61" ca="1" si="34">Z61+1</f>
        <v>44456</v>
      </c>
      <c r="AC61" s="266"/>
      <c r="AD61" s="266">
        <f t="shared" ref="AD61" ca="1" si="35">AB61+1</f>
        <v>44457</v>
      </c>
      <c r="AE61" s="266"/>
      <c r="AF61" s="266">
        <f t="shared" ref="AF61" ca="1" si="36">AD61+1</f>
        <v>44458</v>
      </c>
      <c r="AG61" s="269"/>
      <c r="AH61" s="265">
        <f t="shared" ref="AH61" ca="1" si="37">AF61+1</f>
        <v>44459</v>
      </c>
      <c r="AI61" s="266"/>
      <c r="AJ61" s="266">
        <f t="shared" ref="AJ61" ca="1" si="38">AH61+1</f>
        <v>44460</v>
      </c>
      <c r="AK61" s="266"/>
      <c r="AL61" s="266">
        <f t="shared" ref="AL61" ca="1" si="39">AJ61+1</f>
        <v>44461</v>
      </c>
      <c r="AM61" s="266"/>
      <c r="AN61" s="266">
        <f t="shared" ref="AN61" ca="1" si="40">AL61+1</f>
        <v>44462</v>
      </c>
      <c r="AO61" s="266"/>
      <c r="AP61" s="266">
        <f t="shared" ref="AP61" ca="1" si="41">AN61+1</f>
        <v>44463</v>
      </c>
      <c r="AQ61" s="266"/>
      <c r="AR61" s="266">
        <f t="shared" ref="AR61" ca="1" si="42">AP61+1</f>
        <v>44464</v>
      </c>
      <c r="AS61" s="266"/>
      <c r="AT61" s="266">
        <f t="shared" ref="AT61" ca="1" si="43">AR61+1</f>
        <v>44465</v>
      </c>
      <c r="AU61" s="269"/>
      <c r="AV61" s="265">
        <f t="shared" ref="AV61" ca="1" si="44">AT61+1</f>
        <v>44466</v>
      </c>
      <c r="AW61" s="266"/>
      <c r="AX61" s="266">
        <f t="shared" ref="AX61" ca="1" si="45">AV61+1</f>
        <v>44467</v>
      </c>
      <c r="AY61" s="266"/>
      <c r="AZ61" s="266">
        <f t="shared" ref="AZ61" ca="1" si="46">AX61+1</f>
        <v>44468</v>
      </c>
      <c r="BA61" s="266"/>
      <c r="BB61" s="266">
        <f t="shared" ref="BB61" ca="1" si="47">AZ61+1</f>
        <v>44469</v>
      </c>
      <c r="BC61" s="266"/>
      <c r="BD61" s="266">
        <f t="shared" ref="BD61" ca="1" si="48">BB61+1</f>
        <v>44470</v>
      </c>
      <c r="BE61" s="266"/>
      <c r="BF61" s="266">
        <f t="shared" ref="BF61" ca="1" si="49">BD61+1</f>
        <v>44471</v>
      </c>
      <c r="BG61" s="266"/>
      <c r="BH61" s="266">
        <f t="shared" ref="BH61" ca="1" si="50">BF61+1</f>
        <v>44472</v>
      </c>
      <c r="BI61" s="269"/>
      <c r="BJ61" s="265">
        <f t="shared" ref="BJ61" ca="1" si="51">BH61+1</f>
        <v>44473</v>
      </c>
      <c r="BK61" s="266"/>
      <c r="BL61" s="266">
        <f t="shared" ref="BL61" ca="1" si="52">BJ61+1</f>
        <v>44474</v>
      </c>
      <c r="BM61" s="266"/>
      <c r="BN61" s="266">
        <f t="shared" ref="BN61" ca="1" si="53">BL61+1</f>
        <v>44475</v>
      </c>
      <c r="BO61" s="266"/>
      <c r="BP61" s="266">
        <f t="shared" ref="BP61" ca="1" si="54">BN61+1</f>
        <v>44476</v>
      </c>
      <c r="BQ61" s="266"/>
      <c r="BR61" s="266">
        <f t="shared" ref="BR61" ca="1" si="55">BP61+1</f>
        <v>44477</v>
      </c>
      <c r="BS61" s="266"/>
      <c r="BT61" s="266">
        <f t="shared" ref="BT61" ca="1" si="56">BR61+1</f>
        <v>44478</v>
      </c>
      <c r="BU61" s="266"/>
      <c r="BV61" s="266">
        <f t="shared" ref="BV61" ca="1" si="57">BT61+1</f>
        <v>44479</v>
      </c>
      <c r="BW61" s="269"/>
      <c r="BX61" s="265">
        <f t="shared" ref="BX61" ca="1" si="58">BV61+1</f>
        <v>44480</v>
      </c>
      <c r="BY61" s="266"/>
      <c r="BZ61" s="266">
        <f t="shared" ref="BZ61" ca="1" si="59">BX61+1</f>
        <v>44481</v>
      </c>
      <c r="CA61" s="266"/>
      <c r="CB61" s="266">
        <f t="shared" ref="CB61" ca="1" si="60">BZ61+1</f>
        <v>44482</v>
      </c>
      <c r="CC61" s="266"/>
      <c r="CD61" s="266">
        <f t="shared" ref="CD61" ca="1" si="61">CB61+1</f>
        <v>44483</v>
      </c>
      <c r="CE61" s="269"/>
      <c r="CF61" s="49"/>
      <c r="CG61" s="50"/>
      <c r="CH61" s="49"/>
      <c r="CI61" s="49"/>
      <c r="CJ61" s="49"/>
      <c r="EL61" s="11" t="s">
        <v>15</v>
      </c>
      <c r="ER61" s="11" t="s">
        <v>14</v>
      </c>
      <c r="GE61" s="47">
        <v>0.37152777777777701</v>
      </c>
      <c r="GF61" s="48"/>
      <c r="GG61" s="48"/>
    </row>
    <row r="62" spans="1:189" ht="11.25" customHeight="1" x14ac:dyDescent="0.2">
      <c r="A62" s="263"/>
      <c r="B62" s="263"/>
      <c r="C62" s="263"/>
      <c r="D62" s="263"/>
      <c r="E62" s="264"/>
      <c r="F62" s="267"/>
      <c r="G62" s="268"/>
      <c r="H62" s="268"/>
      <c r="I62" s="268"/>
      <c r="J62" s="268"/>
      <c r="K62" s="268"/>
      <c r="L62" s="268"/>
      <c r="M62" s="268"/>
      <c r="N62" s="268"/>
      <c r="O62" s="268"/>
      <c r="P62" s="268"/>
      <c r="Q62" s="268"/>
      <c r="R62" s="268"/>
      <c r="S62" s="270"/>
      <c r="T62" s="267"/>
      <c r="U62" s="268"/>
      <c r="V62" s="268"/>
      <c r="W62" s="268"/>
      <c r="X62" s="268"/>
      <c r="Y62" s="268"/>
      <c r="Z62" s="268"/>
      <c r="AA62" s="268"/>
      <c r="AB62" s="268"/>
      <c r="AC62" s="268"/>
      <c r="AD62" s="268"/>
      <c r="AE62" s="268"/>
      <c r="AF62" s="268"/>
      <c r="AG62" s="270"/>
      <c r="AH62" s="267"/>
      <c r="AI62" s="268"/>
      <c r="AJ62" s="268"/>
      <c r="AK62" s="268"/>
      <c r="AL62" s="268"/>
      <c r="AM62" s="268"/>
      <c r="AN62" s="268"/>
      <c r="AO62" s="268"/>
      <c r="AP62" s="268"/>
      <c r="AQ62" s="268"/>
      <c r="AR62" s="268"/>
      <c r="AS62" s="268"/>
      <c r="AT62" s="268"/>
      <c r="AU62" s="270"/>
      <c r="AV62" s="267"/>
      <c r="AW62" s="268"/>
      <c r="AX62" s="268"/>
      <c r="AY62" s="268"/>
      <c r="AZ62" s="268"/>
      <c r="BA62" s="268"/>
      <c r="BB62" s="268"/>
      <c r="BC62" s="268"/>
      <c r="BD62" s="268"/>
      <c r="BE62" s="268"/>
      <c r="BF62" s="268"/>
      <c r="BG62" s="268"/>
      <c r="BH62" s="268"/>
      <c r="BI62" s="270"/>
      <c r="BJ62" s="267"/>
      <c r="BK62" s="268"/>
      <c r="BL62" s="268"/>
      <c r="BM62" s="268"/>
      <c r="BN62" s="268"/>
      <c r="BO62" s="268"/>
      <c r="BP62" s="268"/>
      <c r="BQ62" s="268"/>
      <c r="BR62" s="268"/>
      <c r="BS62" s="268"/>
      <c r="BT62" s="268"/>
      <c r="BU62" s="268"/>
      <c r="BV62" s="268"/>
      <c r="BW62" s="270"/>
      <c r="BX62" s="267"/>
      <c r="BY62" s="268"/>
      <c r="BZ62" s="268"/>
      <c r="CA62" s="268"/>
      <c r="CB62" s="268"/>
      <c r="CC62" s="268"/>
      <c r="CD62" s="268"/>
      <c r="CE62" s="270"/>
      <c r="CF62" s="49"/>
      <c r="CG62" s="50"/>
      <c r="EL62" s="9" t="s">
        <v>29</v>
      </c>
      <c r="ER62" s="9" t="s">
        <v>15</v>
      </c>
      <c r="GE62" s="47">
        <v>0.375</v>
      </c>
      <c r="GF62" s="48"/>
      <c r="GG62" s="48"/>
    </row>
    <row r="63" spans="1:189" ht="11.25" customHeight="1" x14ac:dyDescent="0.2">
      <c r="A63" s="263"/>
      <c r="B63" s="263"/>
      <c r="C63" s="263"/>
      <c r="D63" s="263"/>
      <c r="E63" s="264"/>
      <c r="F63" s="277" t="str">
        <f ca="1">CHOOSE(WEEKDAY(F$61,2),"M","T","W","T","F","S","S")</f>
        <v>M</v>
      </c>
      <c r="G63" s="278"/>
      <c r="H63" s="271" t="str">
        <f ca="1">CHOOSE(WEEKDAY(H$61,2),"M","T","W","T","F","S","S")</f>
        <v>T</v>
      </c>
      <c r="I63" s="271"/>
      <c r="J63" s="271" t="str">
        <f ca="1">CHOOSE(WEEKDAY(J$61,2),"M","T","W","T","F","S","S")</f>
        <v>W</v>
      </c>
      <c r="K63" s="271"/>
      <c r="L63" s="271" t="str">
        <f ca="1">CHOOSE(WEEKDAY(L$61,2),"M","T","W","T","F","S","S")</f>
        <v>T</v>
      </c>
      <c r="M63" s="271"/>
      <c r="N63" s="271" t="str">
        <f ca="1">CHOOSE(WEEKDAY(N$61,2),"M","T","W","T","F","S","S")</f>
        <v>F</v>
      </c>
      <c r="O63" s="271"/>
      <c r="P63" s="271" t="str">
        <f ca="1">CHOOSE(WEEKDAY(P$61,2),"M","T","W","T","F","S","S")</f>
        <v>S</v>
      </c>
      <c r="Q63" s="271"/>
      <c r="R63" s="271" t="str">
        <f ca="1">CHOOSE(WEEKDAY(R$61,2),"M","T","W","T","F","S","S")</f>
        <v>S</v>
      </c>
      <c r="S63" s="273"/>
      <c r="T63" s="275" t="str">
        <f ca="1">CHOOSE(WEEKDAY(T$61,2),"M","T","W","T","F","S","S")</f>
        <v>M</v>
      </c>
      <c r="U63" s="271"/>
      <c r="V63" s="271" t="str">
        <f ca="1">CHOOSE(WEEKDAY(V$61,2),"M","T","W","T","F","S","S")</f>
        <v>T</v>
      </c>
      <c r="W63" s="271"/>
      <c r="X63" s="271" t="str">
        <f ca="1">CHOOSE(WEEKDAY(X$61,2),"M","T","W","T","F","S","S")</f>
        <v>W</v>
      </c>
      <c r="Y63" s="271"/>
      <c r="Z63" s="271" t="str">
        <f ca="1">CHOOSE(WEEKDAY(Z$61,2),"M","T","W","T","F","S","S")</f>
        <v>T</v>
      </c>
      <c r="AA63" s="271"/>
      <c r="AB63" s="271" t="str">
        <f ca="1">CHOOSE(WEEKDAY(AB$61,2),"M","T","W","T","F","S","S")</f>
        <v>F</v>
      </c>
      <c r="AC63" s="271"/>
      <c r="AD63" s="271" t="str">
        <f ca="1">CHOOSE(WEEKDAY(AD$61,2),"M","T","W","T","F","S","S")</f>
        <v>S</v>
      </c>
      <c r="AE63" s="271"/>
      <c r="AF63" s="271" t="str">
        <f ca="1">CHOOSE(WEEKDAY(AF$61,2),"M","T","W","T","F","S","S")</f>
        <v>S</v>
      </c>
      <c r="AG63" s="273"/>
      <c r="AH63" s="275" t="str">
        <f ca="1">CHOOSE(WEEKDAY(AH$61,2),"M","T","W","T","F","S","S")</f>
        <v>M</v>
      </c>
      <c r="AI63" s="271"/>
      <c r="AJ63" s="271" t="str">
        <f ca="1">CHOOSE(WEEKDAY(AJ$61,2),"M","T","W","T","F","S","S")</f>
        <v>T</v>
      </c>
      <c r="AK63" s="271"/>
      <c r="AL63" s="271" t="str">
        <f ca="1">CHOOSE(WEEKDAY(AL$61,2),"M","T","W","T","F","S","S")</f>
        <v>W</v>
      </c>
      <c r="AM63" s="271"/>
      <c r="AN63" s="271" t="str">
        <f ca="1">CHOOSE(WEEKDAY(AN$61,2),"M","T","W","T","F","S","S")</f>
        <v>T</v>
      </c>
      <c r="AO63" s="271"/>
      <c r="AP63" s="271" t="str">
        <f ca="1">CHOOSE(WEEKDAY(AP$61,2),"M","T","W","T","F","S","S")</f>
        <v>F</v>
      </c>
      <c r="AQ63" s="271"/>
      <c r="AR63" s="271" t="str">
        <f ca="1">CHOOSE(WEEKDAY(AR$61,2),"M","T","W","T","F","S","S")</f>
        <v>S</v>
      </c>
      <c r="AS63" s="271"/>
      <c r="AT63" s="271" t="str">
        <f ca="1">CHOOSE(WEEKDAY(AT$61,2),"M","T","W","T","F","S","S")</f>
        <v>S</v>
      </c>
      <c r="AU63" s="273"/>
      <c r="AV63" s="275" t="str">
        <f ca="1">CHOOSE(WEEKDAY(AV$61,2),"M","T","W","T","F","S","S")</f>
        <v>M</v>
      </c>
      <c r="AW63" s="271"/>
      <c r="AX63" s="271" t="str">
        <f ca="1">CHOOSE(WEEKDAY(AX$61,2),"M","T","W","T","F","S","S")</f>
        <v>T</v>
      </c>
      <c r="AY63" s="271"/>
      <c r="AZ63" s="271" t="str">
        <f ca="1">CHOOSE(WEEKDAY(AZ$61,2),"M","T","W","T","F","S","S")</f>
        <v>W</v>
      </c>
      <c r="BA63" s="271"/>
      <c r="BB63" s="271" t="str">
        <f ca="1">CHOOSE(WEEKDAY(BB$61,2),"M","T","W","T","F","S","S")</f>
        <v>T</v>
      </c>
      <c r="BC63" s="271"/>
      <c r="BD63" s="271" t="str">
        <f ca="1">CHOOSE(WEEKDAY(BD$61,2),"M","T","W","T","F","S","S")</f>
        <v>F</v>
      </c>
      <c r="BE63" s="271"/>
      <c r="BF63" s="271" t="str">
        <f ca="1">CHOOSE(WEEKDAY(BF$61,2),"M","T","W","T","F","S","S")</f>
        <v>S</v>
      </c>
      <c r="BG63" s="271"/>
      <c r="BH63" s="271" t="str">
        <f ca="1">CHOOSE(WEEKDAY(BH$61,2),"M","T","W","T","F","S","S")</f>
        <v>S</v>
      </c>
      <c r="BI63" s="273"/>
      <c r="BJ63" s="275" t="str">
        <f ca="1">CHOOSE(WEEKDAY(BJ$61,2),"M","T","W","T","F","S","S")</f>
        <v>M</v>
      </c>
      <c r="BK63" s="271"/>
      <c r="BL63" s="271" t="str">
        <f ca="1">CHOOSE(WEEKDAY(BL$61,2),"M","T","W","T","F","S","S")</f>
        <v>T</v>
      </c>
      <c r="BM63" s="271"/>
      <c r="BN63" s="271" t="str">
        <f ca="1">CHOOSE(WEEKDAY(BN$61,2),"M","T","W","T","F","S","S")</f>
        <v>W</v>
      </c>
      <c r="BO63" s="271"/>
      <c r="BP63" s="271" t="str">
        <f ca="1">CHOOSE(WEEKDAY(BP$61,2),"M","T","W","T","F","S","S")</f>
        <v>T</v>
      </c>
      <c r="BQ63" s="271"/>
      <c r="BR63" s="271" t="str">
        <f ca="1">CHOOSE(WEEKDAY(BR$61,2),"M","T","W","T","F","S","S")</f>
        <v>F</v>
      </c>
      <c r="BS63" s="271"/>
      <c r="BT63" s="271" t="str">
        <f ca="1">CHOOSE(WEEKDAY(BT$61,2),"M","T","W","T","F","S","S")</f>
        <v>S</v>
      </c>
      <c r="BU63" s="271"/>
      <c r="BV63" s="271" t="str">
        <f ca="1">CHOOSE(WEEKDAY(BV$61,2),"M","T","W","T","F","S","S")</f>
        <v>S</v>
      </c>
      <c r="BW63" s="273"/>
      <c r="BX63" s="275" t="str">
        <f ca="1">CHOOSE(WEEKDAY(BX$61,2),"M","T","W","T","F","S","S")</f>
        <v>M</v>
      </c>
      <c r="BY63" s="271"/>
      <c r="BZ63" s="271" t="str">
        <f ca="1">CHOOSE(WEEKDAY(BZ$61,2),"M","T","W","T","F","S","S")</f>
        <v>T</v>
      </c>
      <c r="CA63" s="271"/>
      <c r="CB63" s="271" t="str">
        <f ca="1">CHOOSE(WEEKDAY(CB$61,2),"M","T","W","T","F","S","S")</f>
        <v>W</v>
      </c>
      <c r="CC63" s="271"/>
      <c r="CD63" s="271" t="str">
        <f ca="1">CHOOSE(WEEKDAY(CD$61,2),"M","T","W","T","F","S","S")</f>
        <v>T</v>
      </c>
      <c r="CE63" s="273"/>
      <c r="CF63" s="49"/>
      <c r="CG63" s="50"/>
      <c r="EL63" s="11"/>
      <c r="ER63" s="9" t="s">
        <v>28</v>
      </c>
      <c r="GE63" s="47">
        <v>0.37847222222222199</v>
      </c>
      <c r="GF63" s="48"/>
      <c r="GG63" s="48"/>
    </row>
    <row r="64" spans="1:189" ht="11.25" customHeight="1" x14ac:dyDescent="0.2">
      <c r="A64" s="263"/>
      <c r="B64" s="263"/>
      <c r="C64" s="263"/>
      <c r="D64" s="263"/>
      <c r="E64" s="264"/>
      <c r="F64" s="279"/>
      <c r="G64" s="280"/>
      <c r="H64" s="272"/>
      <c r="I64" s="272"/>
      <c r="J64" s="272"/>
      <c r="K64" s="272"/>
      <c r="L64" s="272"/>
      <c r="M64" s="272"/>
      <c r="N64" s="272"/>
      <c r="O64" s="272"/>
      <c r="P64" s="272"/>
      <c r="Q64" s="272"/>
      <c r="R64" s="272"/>
      <c r="S64" s="274"/>
      <c r="T64" s="276"/>
      <c r="U64" s="272"/>
      <c r="V64" s="272"/>
      <c r="W64" s="272"/>
      <c r="X64" s="272"/>
      <c r="Y64" s="272"/>
      <c r="Z64" s="272"/>
      <c r="AA64" s="272"/>
      <c r="AB64" s="272"/>
      <c r="AC64" s="272"/>
      <c r="AD64" s="272"/>
      <c r="AE64" s="272"/>
      <c r="AF64" s="272"/>
      <c r="AG64" s="274"/>
      <c r="AH64" s="276"/>
      <c r="AI64" s="272"/>
      <c r="AJ64" s="272"/>
      <c r="AK64" s="272"/>
      <c r="AL64" s="272"/>
      <c r="AM64" s="272"/>
      <c r="AN64" s="272"/>
      <c r="AO64" s="272"/>
      <c r="AP64" s="272"/>
      <c r="AQ64" s="272"/>
      <c r="AR64" s="272"/>
      <c r="AS64" s="272"/>
      <c r="AT64" s="272"/>
      <c r="AU64" s="274"/>
      <c r="AV64" s="276"/>
      <c r="AW64" s="272"/>
      <c r="AX64" s="272"/>
      <c r="AY64" s="272"/>
      <c r="AZ64" s="272"/>
      <c r="BA64" s="272"/>
      <c r="BB64" s="272"/>
      <c r="BC64" s="272"/>
      <c r="BD64" s="272"/>
      <c r="BE64" s="272"/>
      <c r="BF64" s="272"/>
      <c r="BG64" s="272"/>
      <c r="BH64" s="272"/>
      <c r="BI64" s="274"/>
      <c r="BJ64" s="276"/>
      <c r="BK64" s="272"/>
      <c r="BL64" s="272"/>
      <c r="BM64" s="272"/>
      <c r="BN64" s="272"/>
      <c r="BO64" s="272"/>
      <c r="BP64" s="272"/>
      <c r="BQ64" s="272"/>
      <c r="BR64" s="272"/>
      <c r="BS64" s="272"/>
      <c r="BT64" s="272"/>
      <c r="BU64" s="272"/>
      <c r="BV64" s="272"/>
      <c r="BW64" s="274"/>
      <c r="BX64" s="276"/>
      <c r="BY64" s="272"/>
      <c r="BZ64" s="272"/>
      <c r="CA64" s="272"/>
      <c r="CB64" s="272"/>
      <c r="CC64" s="272"/>
      <c r="CD64" s="272"/>
      <c r="CE64" s="274"/>
      <c r="CF64" s="49"/>
      <c r="CG64" s="50"/>
      <c r="EL64" s="11"/>
      <c r="ER64" s="9" t="s">
        <v>29</v>
      </c>
      <c r="GE64" s="47">
        <v>0.38194444444444398</v>
      </c>
      <c r="GF64" s="48"/>
      <c r="GG64" s="48"/>
    </row>
    <row r="65" spans="1:189" ht="11.25" customHeight="1" x14ac:dyDescent="0.2">
      <c r="A65" s="292" t="str">
        <f>FS26</f>
        <v>⌚</v>
      </c>
      <c r="B65" s="224"/>
      <c r="C65" s="224"/>
      <c r="D65" s="224"/>
      <c r="E65" s="293"/>
      <c r="F65" s="287">
        <f>EZ26</f>
        <v>0</v>
      </c>
      <c r="G65" s="282"/>
      <c r="H65" s="281">
        <f>FA26</f>
        <v>0</v>
      </c>
      <c r="I65" s="282"/>
      <c r="J65" s="281">
        <f>FB26</f>
        <v>0</v>
      </c>
      <c r="K65" s="282"/>
      <c r="L65" s="281">
        <f>FC26</f>
        <v>0</v>
      </c>
      <c r="M65" s="282"/>
      <c r="N65" s="281">
        <f>FD26</f>
        <v>0</v>
      </c>
      <c r="O65" s="282"/>
      <c r="P65" s="281">
        <f>FE26</f>
        <v>0</v>
      </c>
      <c r="Q65" s="282"/>
      <c r="R65" s="281">
        <f>FF26</f>
        <v>0</v>
      </c>
      <c r="S65" s="285"/>
      <c r="T65" s="287">
        <f>F65</f>
        <v>0</v>
      </c>
      <c r="U65" s="288"/>
      <c r="V65" s="281">
        <f>H65</f>
        <v>0</v>
      </c>
      <c r="W65" s="288"/>
      <c r="X65" s="281">
        <f t="shared" ref="X65" si="62">J65</f>
        <v>0</v>
      </c>
      <c r="Y65" s="288"/>
      <c r="Z65" s="281">
        <f t="shared" ref="Z65" si="63">L65</f>
        <v>0</v>
      </c>
      <c r="AA65" s="288"/>
      <c r="AB65" s="281">
        <f t="shared" ref="AB65" si="64">N65</f>
        <v>0</v>
      </c>
      <c r="AC65" s="288"/>
      <c r="AD65" s="281">
        <f t="shared" ref="AD65" si="65">P65</f>
        <v>0</v>
      </c>
      <c r="AE65" s="288"/>
      <c r="AF65" s="281">
        <f t="shared" ref="AF65" si="66">R65</f>
        <v>0</v>
      </c>
      <c r="AG65" s="295"/>
      <c r="AH65" s="287">
        <f>F65</f>
        <v>0</v>
      </c>
      <c r="AI65" s="288"/>
      <c r="AJ65" s="281">
        <f t="shared" ref="AJ65" si="67">H65</f>
        <v>0</v>
      </c>
      <c r="AK65" s="288"/>
      <c r="AL65" s="281">
        <f t="shared" ref="AL65" si="68">J65</f>
        <v>0</v>
      </c>
      <c r="AM65" s="288"/>
      <c r="AN65" s="281">
        <f t="shared" ref="AN65" si="69">L65</f>
        <v>0</v>
      </c>
      <c r="AO65" s="288"/>
      <c r="AP65" s="281">
        <f t="shared" ref="AP65" si="70">N65</f>
        <v>0</v>
      </c>
      <c r="AQ65" s="288"/>
      <c r="AR65" s="281">
        <f t="shared" ref="AR65" si="71">P65</f>
        <v>0</v>
      </c>
      <c r="AS65" s="288"/>
      <c r="AT65" s="281">
        <f t="shared" ref="AT65" si="72">R65</f>
        <v>0</v>
      </c>
      <c r="AU65" s="295"/>
      <c r="AV65" s="287">
        <f>F65</f>
        <v>0</v>
      </c>
      <c r="AW65" s="288"/>
      <c r="AX65" s="281">
        <f t="shared" ref="AX65" si="73">H65</f>
        <v>0</v>
      </c>
      <c r="AY65" s="288"/>
      <c r="AZ65" s="281">
        <f t="shared" ref="AZ65" si="74">J65</f>
        <v>0</v>
      </c>
      <c r="BA65" s="288"/>
      <c r="BB65" s="281">
        <f t="shared" ref="BB65" si="75">L65</f>
        <v>0</v>
      </c>
      <c r="BC65" s="288"/>
      <c r="BD65" s="281">
        <f t="shared" ref="BD65" si="76">N65</f>
        <v>0</v>
      </c>
      <c r="BE65" s="288"/>
      <c r="BF65" s="281">
        <f t="shared" ref="BF65" si="77">P65</f>
        <v>0</v>
      </c>
      <c r="BG65" s="288"/>
      <c r="BH65" s="281">
        <f t="shared" ref="BH65" si="78">R65</f>
        <v>0</v>
      </c>
      <c r="BI65" s="295"/>
      <c r="BJ65" s="287">
        <f>F65</f>
        <v>0</v>
      </c>
      <c r="BK65" s="288"/>
      <c r="BL65" s="281">
        <f t="shared" ref="BL65" si="79">H65</f>
        <v>0</v>
      </c>
      <c r="BM65" s="288"/>
      <c r="BN65" s="281">
        <f t="shared" ref="BN65" si="80">J65</f>
        <v>0</v>
      </c>
      <c r="BO65" s="288"/>
      <c r="BP65" s="281">
        <f t="shared" ref="BP65" si="81">L65</f>
        <v>0</v>
      </c>
      <c r="BQ65" s="288"/>
      <c r="BR65" s="281">
        <f t="shared" ref="BR65" si="82">N65</f>
        <v>0</v>
      </c>
      <c r="BS65" s="288"/>
      <c r="BT65" s="281">
        <f t="shared" ref="BT65" si="83">P65</f>
        <v>0</v>
      </c>
      <c r="BU65" s="288"/>
      <c r="BV65" s="281">
        <f t="shared" ref="BV65" si="84">R65</f>
        <v>0</v>
      </c>
      <c r="BW65" s="295"/>
      <c r="BX65" s="287">
        <f>F65</f>
        <v>0</v>
      </c>
      <c r="BY65" s="288"/>
      <c r="BZ65" s="281">
        <f t="shared" ref="BZ65" si="85">H65</f>
        <v>0</v>
      </c>
      <c r="CA65" s="288"/>
      <c r="CB65" s="281">
        <f t="shared" ref="CB65" si="86">J65</f>
        <v>0</v>
      </c>
      <c r="CC65" s="288"/>
      <c r="CD65" s="281">
        <f t="shared" ref="CD65" si="87">L65</f>
        <v>0</v>
      </c>
      <c r="CE65" s="295"/>
      <c r="CF65" s="49"/>
      <c r="CG65" s="50"/>
      <c r="EL65" s="11"/>
      <c r="GE65" s="47">
        <v>0.38541666666666602</v>
      </c>
      <c r="GF65" s="48"/>
      <c r="GG65" s="48"/>
    </row>
    <row r="66" spans="1:189" ht="11.25" customHeight="1" x14ac:dyDescent="0.2">
      <c r="A66" s="224"/>
      <c r="B66" s="224"/>
      <c r="C66" s="224"/>
      <c r="D66" s="224"/>
      <c r="E66" s="293"/>
      <c r="F66" s="294"/>
      <c r="G66" s="284"/>
      <c r="H66" s="283"/>
      <c r="I66" s="284"/>
      <c r="J66" s="283"/>
      <c r="K66" s="284"/>
      <c r="L66" s="283"/>
      <c r="M66" s="284"/>
      <c r="N66" s="283"/>
      <c r="O66" s="284"/>
      <c r="P66" s="283"/>
      <c r="Q66" s="284"/>
      <c r="R66" s="283"/>
      <c r="S66" s="286"/>
      <c r="T66" s="289"/>
      <c r="U66" s="290"/>
      <c r="V66" s="291"/>
      <c r="W66" s="290"/>
      <c r="X66" s="291"/>
      <c r="Y66" s="290"/>
      <c r="Z66" s="291"/>
      <c r="AA66" s="290"/>
      <c r="AB66" s="291"/>
      <c r="AC66" s="290"/>
      <c r="AD66" s="291"/>
      <c r="AE66" s="290"/>
      <c r="AF66" s="291"/>
      <c r="AG66" s="296"/>
      <c r="AH66" s="289"/>
      <c r="AI66" s="290"/>
      <c r="AJ66" s="291"/>
      <c r="AK66" s="290"/>
      <c r="AL66" s="291"/>
      <c r="AM66" s="290"/>
      <c r="AN66" s="291"/>
      <c r="AO66" s="290"/>
      <c r="AP66" s="291"/>
      <c r="AQ66" s="290"/>
      <c r="AR66" s="291"/>
      <c r="AS66" s="290"/>
      <c r="AT66" s="291"/>
      <c r="AU66" s="296"/>
      <c r="AV66" s="289"/>
      <c r="AW66" s="290"/>
      <c r="AX66" s="291"/>
      <c r="AY66" s="290"/>
      <c r="AZ66" s="291"/>
      <c r="BA66" s="290"/>
      <c r="BB66" s="291"/>
      <c r="BC66" s="290"/>
      <c r="BD66" s="291"/>
      <c r="BE66" s="290"/>
      <c r="BF66" s="291"/>
      <c r="BG66" s="290"/>
      <c r="BH66" s="291"/>
      <c r="BI66" s="296"/>
      <c r="BJ66" s="289"/>
      <c r="BK66" s="290"/>
      <c r="BL66" s="291"/>
      <c r="BM66" s="290"/>
      <c r="BN66" s="291"/>
      <c r="BO66" s="290"/>
      <c r="BP66" s="291"/>
      <c r="BQ66" s="290"/>
      <c r="BR66" s="291"/>
      <c r="BS66" s="290"/>
      <c r="BT66" s="291"/>
      <c r="BU66" s="290"/>
      <c r="BV66" s="291"/>
      <c r="BW66" s="296"/>
      <c r="BX66" s="289"/>
      <c r="BY66" s="290"/>
      <c r="BZ66" s="291"/>
      <c r="CA66" s="290"/>
      <c r="CB66" s="291"/>
      <c r="CC66" s="290"/>
      <c r="CD66" s="291"/>
      <c r="CE66" s="296"/>
      <c r="CF66" s="49"/>
      <c r="CG66" s="50"/>
      <c r="EL66" s="11"/>
      <c r="GE66" s="47">
        <v>0.38888888888888801</v>
      </c>
      <c r="GF66" s="48"/>
      <c r="GG66" s="48"/>
    </row>
    <row r="67" spans="1:189" ht="11.25" customHeight="1" x14ac:dyDescent="0.2">
      <c r="A67" s="292" t="str">
        <f>FS27</f>
        <v>⌚</v>
      </c>
      <c r="B67" s="224"/>
      <c r="C67" s="224"/>
      <c r="D67" s="224"/>
      <c r="E67" s="293"/>
      <c r="F67" s="297">
        <f>EZ27</f>
        <v>0</v>
      </c>
      <c r="G67" s="298"/>
      <c r="H67" s="299">
        <f>FA27</f>
        <v>0</v>
      </c>
      <c r="I67" s="298"/>
      <c r="J67" s="299">
        <f>FB27</f>
        <v>0</v>
      </c>
      <c r="K67" s="298"/>
      <c r="L67" s="299">
        <f>FC27</f>
        <v>0</v>
      </c>
      <c r="M67" s="298"/>
      <c r="N67" s="299">
        <f>FD27</f>
        <v>0</v>
      </c>
      <c r="O67" s="298"/>
      <c r="P67" s="299">
        <f>FE27</f>
        <v>0</v>
      </c>
      <c r="Q67" s="298"/>
      <c r="R67" s="299">
        <f>FF27</f>
        <v>0</v>
      </c>
      <c r="S67" s="302"/>
      <c r="T67" s="297">
        <f>F$67</f>
        <v>0</v>
      </c>
      <c r="U67" s="301"/>
      <c r="V67" s="299">
        <f t="shared" ref="V67" si="88">H$67</f>
        <v>0</v>
      </c>
      <c r="W67" s="301"/>
      <c r="X67" s="299">
        <f t="shared" ref="X67" si="89">J$67</f>
        <v>0</v>
      </c>
      <c r="Y67" s="301"/>
      <c r="Z67" s="299">
        <f t="shared" ref="Z67" si="90">L$67</f>
        <v>0</v>
      </c>
      <c r="AA67" s="301"/>
      <c r="AB67" s="299">
        <f t="shared" ref="AB67" si="91">N$67</f>
        <v>0</v>
      </c>
      <c r="AC67" s="301"/>
      <c r="AD67" s="299">
        <f t="shared" ref="AD67" si="92">P$67</f>
        <v>0</v>
      </c>
      <c r="AE67" s="301"/>
      <c r="AF67" s="299">
        <f t="shared" ref="AF67" si="93">R$67</f>
        <v>0</v>
      </c>
      <c r="AG67" s="300"/>
      <c r="AH67" s="297">
        <f t="shared" ref="AH67" si="94">T$67</f>
        <v>0</v>
      </c>
      <c r="AI67" s="301"/>
      <c r="AJ67" s="299">
        <f t="shared" ref="AJ67" si="95">V$67</f>
        <v>0</v>
      </c>
      <c r="AK67" s="301"/>
      <c r="AL67" s="299">
        <f t="shared" ref="AL67" si="96">X$67</f>
        <v>0</v>
      </c>
      <c r="AM67" s="301"/>
      <c r="AN67" s="299">
        <f t="shared" ref="AN67" si="97">Z$67</f>
        <v>0</v>
      </c>
      <c r="AO67" s="301"/>
      <c r="AP67" s="299">
        <f t="shared" ref="AP67" si="98">AB$67</f>
        <v>0</v>
      </c>
      <c r="AQ67" s="301"/>
      <c r="AR67" s="299">
        <f t="shared" ref="AR67" si="99">AD$67</f>
        <v>0</v>
      </c>
      <c r="AS67" s="301"/>
      <c r="AT67" s="299">
        <f t="shared" ref="AT67" si="100">AF$67</f>
        <v>0</v>
      </c>
      <c r="AU67" s="300"/>
      <c r="AV67" s="297">
        <f t="shared" ref="AV67" si="101">AH$67</f>
        <v>0</v>
      </c>
      <c r="AW67" s="301"/>
      <c r="AX67" s="299">
        <f t="shared" ref="AX67" si="102">AJ$67</f>
        <v>0</v>
      </c>
      <c r="AY67" s="301"/>
      <c r="AZ67" s="299">
        <f t="shared" ref="AZ67" si="103">AL$67</f>
        <v>0</v>
      </c>
      <c r="BA67" s="301"/>
      <c r="BB67" s="299">
        <f t="shared" ref="BB67" si="104">AN$67</f>
        <v>0</v>
      </c>
      <c r="BC67" s="301"/>
      <c r="BD67" s="299">
        <f t="shared" ref="BD67" si="105">AP$67</f>
        <v>0</v>
      </c>
      <c r="BE67" s="301"/>
      <c r="BF67" s="299">
        <f t="shared" ref="BF67" si="106">AR$67</f>
        <v>0</v>
      </c>
      <c r="BG67" s="301"/>
      <c r="BH67" s="299">
        <f t="shared" ref="BH67" si="107">AT$67</f>
        <v>0</v>
      </c>
      <c r="BI67" s="300"/>
      <c r="BJ67" s="297">
        <f t="shared" ref="BJ67" si="108">AV$67</f>
        <v>0</v>
      </c>
      <c r="BK67" s="301"/>
      <c r="BL67" s="299">
        <f t="shared" ref="BL67" si="109">AX$67</f>
        <v>0</v>
      </c>
      <c r="BM67" s="301"/>
      <c r="BN67" s="299">
        <f t="shared" ref="BN67" si="110">AZ$67</f>
        <v>0</v>
      </c>
      <c r="BO67" s="301"/>
      <c r="BP67" s="299">
        <f t="shared" ref="BP67" si="111">BB$67</f>
        <v>0</v>
      </c>
      <c r="BQ67" s="301"/>
      <c r="BR67" s="299">
        <f t="shared" ref="BR67" si="112">BD$67</f>
        <v>0</v>
      </c>
      <c r="BS67" s="301"/>
      <c r="BT67" s="299">
        <f t="shared" ref="BT67" si="113">BF$67</f>
        <v>0</v>
      </c>
      <c r="BU67" s="301"/>
      <c r="BV67" s="299">
        <f t="shared" ref="BV67" si="114">BH$67</f>
        <v>0</v>
      </c>
      <c r="BW67" s="300"/>
      <c r="BX67" s="297">
        <f t="shared" ref="BX67" si="115">BJ$67</f>
        <v>0</v>
      </c>
      <c r="BY67" s="301"/>
      <c r="BZ67" s="299">
        <f t="shared" ref="BZ67" si="116">BL$67</f>
        <v>0</v>
      </c>
      <c r="CA67" s="301"/>
      <c r="CB67" s="299">
        <f t="shared" ref="CB67" si="117">BN$67</f>
        <v>0</v>
      </c>
      <c r="CC67" s="301"/>
      <c r="CD67" s="299">
        <f t="shared" ref="CD67" si="118">BP$67</f>
        <v>0</v>
      </c>
      <c r="CE67" s="300"/>
      <c r="CF67" s="49"/>
      <c r="CG67" s="50"/>
      <c r="EL67" s="11"/>
      <c r="GE67" s="47">
        <v>0.39236111111111099</v>
      </c>
      <c r="GF67" s="48"/>
      <c r="GG67" s="48"/>
    </row>
    <row r="68" spans="1:189" ht="11.25" customHeight="1" x14ac:dyDescent="0.2">
      <c r="A68" s="224"/>
      <c r="B68" s="224"/>
      <c r="C68" s="224"/>
      <c r="D68" s="224"/>
      <c r="E68" s="293"/>
      <c r="F68" s="294"/>
      <c r="G68" s="284"/>
      <c r="H68" s="283"/>
      <c r="I68" s="284"/>
      <c r="J68" s="283"/>
      <c r="K68" s="284"/>
      <c r="L68" s="283"/>
      <c r="M68" s="284"/>
      <c r="N68" s="283"/>
      <c r="O68" s="284"/>
      <c r="P68" s="283"/>
      <c r="Q68" s="284"/>
      <c r="R68" s="283"/>
      <c r="S68" s="286"/>
      <c r="T68" s="289"/>
      <c r="U68" s="290"/>
      <c r="V68" s="291"/>
      <c r="W68" s="290"/>
      <c r="X68" s="291"/>
      <c r="Y68" s="290"/>
      <c r="Z68" s="291"/>
      <c r="AA68" s="290"/>
      <c r="AB68" s="291"/>
      <c r="AC68" s="290"/>
      <c r="AD68" s="291"/>
      <c r="AE68" s="290"/>
      <c r="AF68" s="291"/>
      <c r="AG68" s="296"/>
      <c r="AH68" s="289"/>
      <c r="AI68" s="290"/>
      <c r="AJ68" s="291"/>
      <c r="AK68" s="290"/>
      <c r="AL68" s="291"/>
      <c r="AM68" s="290"/>
      <c r="AN68" s="291"/>
      <c r="AO68" s="290"/>
      <c r="AP68" s="291"/>
      <c r="AQ68" s="290"/>
      <c r="AR68" s="291"/>
      <c r="AS68" s="290"/>
      <c r="AT68" s="291"/>
      <c r="AU68" s="296"/>
      <c r="AV68" s="289"/>
      <c r="AW68" s="290"/>
      <c r="AX68" s="291"/>
      <c r="AY68" s="290"/>
      <c r="AZ68" s="291"/>
      <c r="BA68" s="290"/>
      <c r="BB68" s="291"/>
      <c r="BC68" s="290"/>
      <c r="BD68" s="291"/>
      <c r="BE68" s="290"/>
      <c r="BF68" s="291"/>
      <c r="BG68" s="290"/>
      <c r="BH68" s="291"/>
      <c r="BI68" s="296"/>
      <c r="BJ68" s="289"/>
      <c r="BK68" s="290"/>
      <c r="BL68" s="291"/>
      <c r="BM68" s="290"/>
      <c r="BN68" s="291"/>
      <c r="BO68" s="290"/>
      <c r="BP68" s="291"/>
      <c r="BQ68" s="290"/>
      <c r="BR68" s="291"/>
      <c r="BS68" s="290"/>
      <c r="BT68" s="291"/>
      <c r="BU68" s="290"/>
      <c r="BV68" s="291"/>
      <c r="BW68" s="296"/>
      <c r="BX68" s="289"/>
      <c r="BY68" s="290"/>
      <c r="BZ68" s="291"/>
      <c r="CA68" s="290"/>
      <c r="CB68" s="291"/>
      <c r="CC68" s="290"/>
      <c r="CD68" s="291"/>
      <c r="CE68" s="296"/>
      <c r="CF68" s="49"/>
      <c r="CG68" s="50"/>
      <c r="GE68" s="47">
        <v>0.39583333333333298</v>
      </c>
      <c r="GF68" s="48"/>
      <c r="GG68" s="48"/>
    </row>
    <row r="69" spans="1:189" ht="11.25" customHeight="1" x14ac:dyDescent="0.2">
      <c r="A69" s="292" t="str">
        <f>FS28</f>
        <v>⌚</v>
      </c>
      <c r="B69" s="224"/>
      <c r="C69" s="224"/>
      <c r="D69" s="224"/>
      <c r="E69" s="293"/>
      <c r="F69" s="297">
        <f>EZ$28</f>
        <v>0</v>
      </c>
      <c r="G69" s="298"/>
      <c r="H69" s="299">
        <f>FA$28</f>
        <v>0</v>
      </c>
      <c r="I69" s="298"/>
      <c r="J69" s="299">
        <f>FB$28</f>
        <v>0</v>
      </c>
      <c r="K69" s="298"/>
      <c r="L69" s="299">
        <f>FC$28</f>
        <v>0</v>
      </c>
      <c r="M69" s="298"/>
      <c r="N69" s="299">
        <f>FD$28</f>
        <v>0</v>
      </c>
      <c r="O69" s="298"/>
      <c r="P69" s="299">
        <f>FE$28</f>
        <v>0</v>
      </c>
      <c r="Q69" s="298"/>
      <c r="R69" s="299">
        <f>FF$28</f>
        <v>0</v>
      </c>
      <c r="S69" s="302"/>
      <c r="T69" s="297">
        <f>F$69</f>
        <v>0</v>
      </c>
      <c r="U69" s="301"/>
      <c r="V69" s="299">
        <f>H$69</f>
        <v>0</v>
      </c>
      <c r="W69" s="301"/>
      <c r="X69" s="299">
        <f>J$69</f>
        <v>0</v>
      </c>
      <c r="Y69" s="301"/>
      <c r="Z69" s="299">
        <f t="shared" ref="Z69" si="119">L$69</f>
        <v>0</v>
      </c>
      <c r="AA69" s="301"/>
      <c r="AB69" s="299">
        <f t="shared" ref="AB69" si="120">N$69</f>
        <v>0</v>
      </c>
      <c r="AC69" s="301"/>
      <c r="AD69" s="299">
        <f t="shared" ref="AD69" si="121">P$69</f>
        <v>0</v>
      </c>
      <c r="AE69" s="301"/>
      <c r="AF69" s="299">
        <f t="shared" ref="AF69" si="122">R$69</f>
        <v>0</v>
      </c>
      <c r="AG69" s="300"/>
      <c r="AH69" s="297">
        <f t="shared" ref="AH69" si="123">T$69</f>
        <v>0</v>
      </c>
      <c r="AI69" s="301"/>
      <c r="AJ69" s="299">
        <f t="shared" ref="AJ69" si="124">V$69</f>
        <v>0</v>
      </c>
      <c r="AK69" s="301"/>
      <c r="AL69" s="299">
        <f t="shared" ref="AL69" si="125">X$69</f>
        <v>0</v>
      </c>
      <c r="AM69" s="301"/>
      <c r="AN69" s="299">
        <f t="shared" ref="AN69" si="126">Z$69</f>
        <v>0</v>
      </c>
      <c r="AO69" s="301"/>
      <c r="AP69" s="299">
        <f t="shared" ref="AP69" si="127">AB$69</f>
        <v>0</v>
      </c>
      <c r="AQ69" s="301"/>
      <c r="AR69" s="299">
        <f t="shared" ref="AR69" si="128">AD$69</f>
        <v>0</v>
      </c>
      <c r="AS69" s="301"/>
      <c r="AT69" s="299">
        <f t="shared" ref="AT69" si="129">AF$69</f>
        <v>0</v>
      </c>
      <c r="AU69" s="300"/>
      <c r="AV69" s="297">
        <f t="shared" ref="AV69" si="130">AH$69</f>
        <v>0</v>
      </c>
      <c r="AW69" s="301"/>
      <c r="AX69" s="299">
        <f t="shared" ref="AX69" si="131">AJ$69</f>
        <v>0</v>
      </c>
      <c r="AY69" s="301"/>
      <c r="AZ69" s="299">
        <f t="shared" ref="AZ69" si="132">AL$69</f>
        <v>0</v>
      </c>
      <c r="BA69" s="301"/>
      <c r="BB69" s="299">
        <f t="shared" ref="BB69" si="133">AN$69</f>
        <v>0</v>
      </c>
      <c r="BC69" s="301"/>
      <c r="BD69" s="299">
        <f t="shared" ref="BD69" si="134">AP$69</f>
        <v>0</v>
      </c>
      <c r="BE69" s="301"/>
      <c r="BF69" s="299">
        <f t="shared" ref="BF69" si="135">AR$69</f>
        <v>0</v>
      </c>
      <c r="BG69" s="301"/>
      <c r="BH69" s="299">
        <f t="shared" ref="BH69" si="136">AT$69</f>
        <v>0</v>
      </c>
      <c r="BI69" s="300"/>
      <c r="BJ69" s="297">
        <f t="shared" ref="BJ69" si="137">AV$69</f>
        <v>0</v>
      </c>
      <c r="BK69" s="301"/>
      <c r="BL69" s="299">
        <f t="shared" ref="BL69" si="138">AX$69</f>
        <v>0</v>
      </c>
      <c r="BM69" s="301"/>
      <c r="BN69" s="299">
        <f t="shared" ref="BN69" si="139">AZ$69</f>
        <v>0</v>
      </c>
      <c r="BO69" s="301"/>
      <c r="BP69" s="299">
        <f t="shared" ref="BP69" si="140">BB$69</f>
        <v>0</v>
      </c>
      <c r="BQ69" s="301"/>
      <c r="BR69" s="299">
        <f t="shared" ref="BR69" si="141">BD$69</f>
        <v>0</v>
      </c>
      <c r="BS69" s="301"/>
      <c r="BT69" s="299">
        <f t="shared" ref="BT69" si="142">BF$69</f>
        <v>0</v>
      </c>
      <c r="BU69" s="301"/>
      <c r="BV69" s="299">
        <f t="shared" ref="BV69" si="143">BH$69</f>
        <v>0</v>
      </c>
      <c r="BW69" s="300"/>
      <c r="BX69" s="297">
        <f t="shared" ref="BX69" si="144">BJ$69</f>
        <v>0</v>
      </c>
      <c r="BY69" s="301"/>
      <c r="BZ69" s="299">
        <f t="shared" ref="BZ69" si="145">BL$69</f>
        <v>0</v>
      </c>
      <c r="CA69" s="301"/>
      <c r="CB69" s="299">
        <f t="shared" ref="CB69" si="146">BN$69</f>
        <v>0</v>
      </c>
      <c r="CC69" s="301"/>
      <c r="CD69" s="299">
        <f t="shared" ref="CD69" si="147">BP$69</f>
        <v>0</v>
      </c>
      <c r="CE69" s="300"/>
      <c r="CF69" s="49"/>
      <c r="CG69" s="50"/>
      <c r="GE69" s="47">
        <v>0.39930555555555503</v>
      </c>
      <c r="GF69" s="48"/>
      <c r="GG69" s="48"/>
    </row>
    <row r="70" spans="1:189" ht="11.25" customHeight="1" x14ac:dyDescent="0.2">
      <c r="A70" s="224"/>
      <c r="B70" s="224"/>
      <c r="C70" s="224"/>
      <c r="D70" s="224"/>
      <c r="E70" s="293"/>
      <c r="F70" s="294"/>
      <c r="G70" s="284"/>
      <c r="H70" s="283"/>
      <c r="I70" s="284"/>
      <c r="J70" s="283"/>
      <c r="K70" s="284"/>
      <c r="L70" s="283"/>
      <c r="M70" s="284"/>
      <c r="N70" s="283"/>
      <c r="O70" s="284"/>
      <c r="P70" s="283"/>
      <c r="Q70" s="284"/>
      <c r="R70" s="283"/>
      <c r="S70" s="286"/>
      <c r="T70" s="289"/>
      <c r="U70" s="290"/>
      <c r="V70" s="291"/>
      <c r="W70" s="290"/>
      <c r="X70" s="291"/>
      <c r="Y70" s="290"/>
      <c r="Z70" s="291"/>
      <c r="AA70" s="290"/>
      <c r="AB70" s="291"/>
      <c r="AC70" s="290"/>
      <c r="AD70" s="291"/>
      <c r="AE70" s="290"/>
      <c r="AF70" s="291"/>
      <c r="AG70" s="296"/>
      <c r="AH70" s="289"/>
      <c r="AI70" s="290"/>
      <c r="AJ70" s="291"/>
      <c r="AK70" s="290"/>
      <c r="AL70" s="291"/>
      <c r="AM70" s="290"/>
      <c r="AN70" s="291"/>
      <c r="AO70" s="290"/>
      <c r="AP70" s="291"/>
      <c r="AQ70" s="290"/>
      <c r="AR70" s="291"/>
      <c r="AS70" s="290"/>
      <c r="AT70" s="291"/>
      <c r="AU70" s="296"/>
      <c r="AV70" s="289"/>
      <c r="AW70" s="290"/>
      <c r="AX70" s="291"/>
      <c r="AY70" s="290"/>
      <c r="AZ70" s="291"/>
      <c r="BA70" s="290"/>
      <c r="BB70" s="291"/>
      <c r="BC70" s="290"/>
      <c r="BD70" s="291"/>
      <c r="BE70" s="290"/>
      <c r="BF70" s="291"/>
      <c r="BG70" s="290"/>
      <c r="BH70" s="291"/>
      <c r="BI70" s="296"/>
      <c r="BJ70" s="289"/>
      <c r="BK70" s="290"/>
      <c r="BL70" s="291"/>
      <c r="BM70" s="290"/>
      <c r="BN70" s="291"/>
      <c r="BO70" s="290"/>
      <c r="BP70" s="291"/>
      <c r="BQ70" s="290"/>
      <c r="BR70" s="291"/>
      <c r="BS70" s="290"/>
      <c r="BT70" s="291"/>
      <c r="BU70" s="290"/>
      <c r="BV70" s="291"/>
      <c r="BW70" s="296"/>
      <c r="BX70" s="289"/>
      <c r="BY70" s="290"/>
      <c r="BZ70" s="291"/>
      <c r="CA70" s="290"/>
      <c r="CB70" s="291"/>
      <c r="CC70" s="290"/>
      <c r="CD70" s="291"/>
      <c r="CE70" s="296"/>
      <c r="GE70" s="47">
        <v>0.40277777777777701</v>
      </c>
      <c r="GF70" s="48"/>
      <c r="GG70" s="48"/>
    </row>
    <row r="71" spans="1:189" ht="11.25" customHeight="1" x14ac:dyDescent="0.2">
      <c r="A71" s="292" t="str">
        <f>FS29</f>
        <v>⌚</v>
      </c>
      <c r="B71" s="224"/>
      <c r="C71" s="224"/>
      <c r="D71" s="224"/>
      <c r="E71" s="293"/>
      <c r="F71" s="297">
        <f>EZ$29</f>
        <v>0</v>
      </c>
      <c r="G71" s="298"/>
      <c r="H71" s="299">
        <f>FA$29</f>
        <v>0</v>
      </c>
      <c r="I71" s="298"/>
      <c r="J71" s="299">
        <f>FB$29</f>
        <v>0</v>
      </c>
      <c r="K71" s="298"/>
      <c r="L71" s="299">
        <f>FC$29</f>
        <v>0</v>
      </c>
      <c r="M71" s="298"/>
      <c r="N71" s="299">
        <f>FD$29</f>
        <v>0</v>
      </c>
      <c r="O71" s="298"/>
      <c r="P71" s="299">
        <f>FE$29</f>
        <v>0</v>
      </c>
      <c r="Q71" s="298"/>
      <c r="R71" s="299">
        <f>FF$29</f>
        <v>0</v>
      </c>
      <c r="S71" s="302"/>
      <c r="T71" s="297">
        <f>F$71</f>
        <v>0</v>
      </c>
      <c r="U71" s="301"/>
      <c r="V71" s="299">
        <f>H$71</f>
        <v>0</v>
      </c>
      <c r="W71" s="301"/>
      <c r="X71" s="299">
        <f t="shared" ref="X71" si="148">J$71</f>
        <v>0</v>
      </c>
      <c r="Y71" s="301"/>
      <c r="Z71" s="299">
        <f t="shared" ref="Z71" si="149">L$71</f>
        <v>0</v>
      </c>
      <c r="AA71" s="301"/>
      <c r="AB71" s="299">
        <f t="shared" ref="AB71" si="150">N$71</f>
        <v>0</v>
      </c>
      <c r="AC71" s="301"/>
      <c r="AD71" s="299">
        <f t="shared" ref="AD71" si="151">P$71</f>
        <v>0</v>
      </c>
      <c r="AE71" s="301"/>
      <c r="AF71" s="299">
        <f t="shared" ref="AF71" si="152">R$71</f>
        <v>0</v>
      </c>
      <c r="AG71" s="300"/>
      <c r="AH71" s="297">
        <f t="shared" ref="AH71" si="153">T$71</f>
        <v>0</v>
      </c>
      <c r="AI71" s="301"/>
      <c r="AJ71" s="299">
        <f t="shared" ref="AJ71" si="154">V$71</f>
        <v>0</v>
      </c>
      <c r="AK71" s="301"/>
      <c r="AL71" s="299">
        <f t="shared" ref="AL71" si="155">X$71</f>
        <v>0</v>
      </c>
      <c r="AM71" s="301"/>
      <c r="AN71" s="299">
        <f t="shared" ref="AN71" si="156">Z$71</f>
        <v>0</v>
      </c>
      <c r="AO71" s="301"/>
      <c r="AP71" s="299">
        <f t="shared" ref="AP71" si="157">AB$71</f>
        <v>0</v>
      </c>
      <c r="AQ71" s="301"/>
      <c r="AR71" s="299">
        <f t="shared" ref="AR71" si="158">AD$71</f>
        <v>0</v>
      </c>
      <c r="AS71" s="301"/>
      <c r="AT71" s="299">
        <f t="shared" ref="AT71" si="159">AF$71</f>
        <v>0</v>
      </c>
      <c r="AU71" s="300"/>
      <c r="AV71" s="297">
        <f t="shared" ref="AV71" si="160">AH$71</f>
        <v>0</v>
      </c>
      <c r="AW71" s="301"/>
      <c r="AX71" s="299">
        <f t="shared" ref="AX71" si="161">AJ$71</f>
        <v>0</v>
      </c>
      <c r="AY71" s="301"/>
      <c r="AZ71" s="299">
        <f t="shared" ref="AZ71" si="162">AL$71</f>
        <v>0</v>
      </c>
      <c r="BA71" s="301"/>
      <c r="BB71" s="299">
        <f t="shared" ref="BB71" si="163">AN$71</f>
        <v>0</v>
      </c>
      <c r="BC71" s="301"/>
      <c r="BD71" s="299">
        <f t="shared" ref="BD71" si="164">AP$71</f>
        <v>0</v>
      </c>
      <c r="BE71" s="301"/>
      <c r="BF71" s="299">
        <f t="shared" ref="BF71" si="165">AR$71</f>
        <v>0</v>
      </c>
      <c r="BG71" s="301"/>
      <c r="BH71" s="299">
        <f t="shared" ref="BH71" si="166">AT$71</f>
        <v>0</v>
      </c>
      <c r="BI71" s="300"/>
      <c r="BJ71" s="297">
        <f t="shared" ref="BJ71" si="167">AV$71</f>
        <v>0</v>
      </c>
      <c r="BK71" s="301"/>
      <c r="BL71" s="299">
        <f t="shared" ref="BL71" si="168">AX$71</f>
        <v>0</v>
      </c>
      <c r="BM71" s="301"/>
      <c r="BN71" s="299">
        <f t="shared" ref="BN71" si="169">AZ$71</f>
        <v>0</v>
      </c>
      <c r="BO71" s="301"/>
      <c r="BP71" s="299">
        <f t="shared" ref="BP71" si="170">BB$71</f>
        <v>0</v>
      </c>
      <c r="BQ71" s="301"/>
      <c r="BR71" s="299">
        <f t="shared" ref="BR71" si="171">BD$71</f>
        <v>0</v>
      </c>
      <c r="BS71" s="301"/>
      <c r="BT71" s="299">
        <f t="shared" ref="BT71" si="172">BF$71</f>
        <v>0</v>
      </c>
      <c r="BU71" s="301"/>
      <c r="BV71" s="299">
        <f t="shared" ref="BV71" si="173">BH$71</f>
        <v>0</v>
      </c>
      <c r="BW71" s="300"/>
      <c r="BX71" s="297">
        <f t="shared" ref="BX71" si="174">BJ$71</f>
        <v>0</v>
      </c>
      <c r="BY71" s="301"/>
      <c r="BZ71" s="299">
        <f t="shared" ref="BZ71" si="175">BL$71</f>
        <v>0</v>
      </c>
      <c r="CA71" s="301"/>
      <c r="CB71" s="299">
        <f t="shared" ref="CB71" si="176">BN$71</f>
        <v>0</v>
      </c>
      <c r="CC71" s="301"/>
      <c r="CD71" s="299">
        <f t="shared" ref="CD71" si="177">BP$71</f>
        <v>0</v>
      </c>
      <c r="CE71" s="300"/>
      <c r="GE71" s="47">
        <v>0.406249999999999</v>
      </c>
      <c r="GF71" s="48"/>
      <c r="GG71" s="48"/>
    </row>
    <row r="72" spans="1:189" ht="11.25" customHeight="1" x14ac:dyDescent="0.2">
      <c r="A72" s="224"/>
      <c r="B72" s="224"/>
      <c r="C72" s="224"/>
      <c r="D72" s="224"/>
      <c r="E72" s="293"/>
      <c r="F72" s="294"/>
      <c r="G72" s="284"/>
      <c r="H72" s="283"/>
      <c r="I72" s="284"/>
      <c r="J72" s="283"/>
      <c r="K72" s="284"/>
      <c r="L72" s="283"/>
      <c r="M72" s="284"/>
      <c r="N72" s="283"/>
      <c r="O72" s="284"/>
      <c r="P72" s="283"/>
      <c r="Q72" s="284"/>
      <c r="R72" s="283"/>
      <c r="S72" s="286"/>
      <c r="T72" s="289"/>
      <c r="U72" s="290"/>
      <c r="V72" s="291"/>
      <c r="W72" s="290"/>
      <c r="X72" s="291"/>
      <c r="Y72" s="290"/>
      <c r="Z72" s="291"/>
      <c r="AA72" s="290"/>
      <c r="AB72" s="291"/>
      <c r="AC72" s="290"/>
      <c r="AD72" s="291"/>
      <c r="AE72" s="290"/>
      <c r="AF72" s="291"/>
      <c r="AG72" s="296"/>
      <c r="AH72" s="289"/>
      <c r="AI72" s="290"/>
      <c r="AJ72" s="291"/>
      <c r="AK72" s="290"/>
      <c r="AL72" s="291"/>
      <c r="AM72" s="290"/>
      <c r="AN72" s="291"/>
      <c r="AO72" s="290"/>
      <c r="AP72" s="291"/>
      <c r="AQ72" s="290"/>
      <c r="AR72" s="291"/>
      <c r="AS72" s="290"/>
      <c r="AT72" s="291"/>
      <c r="AU72" s="296"/>
      <c r="AV72" s="289"/>
      <c r="AW72" s="290"/>
      <c r="AX72" s="291"/>
      <c r="AY72" s="290"/>
      <c r="AZ72" s="291"/>
      <c r="BA72" s="290"/>
      <c r="BB72" s="291"/>
      <c r="BC72" s="290"/>
      <c r="BD72" s="291"/>
      <c r="BE72" s="290"/>
      <c r="BF72" s="291"/>
      <c r="BG72" s="290"/>
      <c r="BH72" s="291"/>
      <c r="BI72" s="296"/>
      <c r="BJ72" s="289"/>
      <c r="BK72" s="290"/>
      <c r="BL72" s="291"/>
      <c r="BM72" s="290"/>
      <c r="BN72" s="291"/>
      <c r="BO72" s="290"/>
      <c r="BP72" s="291"/>
      <c r="BQ72" s="290"/>
      <c r="BR72" s="291"/>
      <c r="BS72" s="290"/>
      <c r="BT72" s="291"/>
      <c r="BU72" s="290"/>
      <c r="BV72" s="291"/>
      <c r="BW72" s="296"/>
      <c r="BX72" s="289"/>
      <c r="BY72" s="290"/>
      <c r="BZ72" s="291"/>
      <c r="CA72" s="290"/>
      <c r="CB72" s="291"/>
      <c r="CC72" s="290"/>
      <c r="CD72" s="291"/>
      <c r="CE72" s="296"/>
      <c r="GE72" s="47">
        <v>0.40972222222222199</v>
      </c>
      <c r="GF72" s="48"/>
      <c r="GG72" s="48"/>
    </row>
    <row r="73" spans="1:189" ht="11.25" customHeight="1" x14ac:dyDescent="0.2">
      <c r="A73" s="292" t="str">
        <f>FS30</f>
        <v>⌚</v>
      </c>
      <c r="B73" s="224"/>
      <c r="C73" s="224"/>
      <c r="D73" s="224"/>
      <c r="E73" s="293"/>
      <c r="F73" s="297">
        <f>EZ$30</f>
        <v>0</v>
      </c>
      <c r="G73" s="298"/>
      <c r="H73" s="299">
        <f>FA$30</f>
        <v>0</v>
      </c>
      <c r="I73" s="298"/>
      <c r="J73" s="299">
        <f>FB$30</f>
        <v>0</v>
      </c>
      <c r="K73" s="298"/>
      <c r="L73" s="299">
        <f>FC$30</f>
        <v>0</v>
      </c>
      <c r="M73" s="298"/>
      <c r="N73" s="299">
        <f>FD$30</f>
        <v>0</v>
      </c>
      <c r="O73" s="298"/>
      <c r="P73" s="299">
        <f>FE$30</f>
        <v>0</v>
      </c>
      <c r="Q73" s="298"/>
      <c r="R73" s="299">
        <f>FF$30</f>
        <v>0</v>
      </c>
      <c r="S73" s="302"/>
      <c r="T73" s="297">
        <f>F$73</f>
        <v>0</v>
      </c>
      <c r="U73" s="301"/>
      <c r="V73" s="299">
        <f t="shared" ref="V73" si="178">H$73</f>
        <v>0</v>
      </c>
      <c r="W73" s="301"/>
      <c r="X73" s="299">
        <f t="shared" ref="X73" si="179">J$73</f>
        <v>0</v>
      </c>
      <c r="Y73" s="301"/>
      <c r="Z73" s="299">
        <f t="shared" ref="Z73" si="180">L$73</f>
        <v>0</v>
      </c>
      <c r="AA73" s="301"/>
      <c r="AB73" s="299">
        <f t="shared" ref="AB73" si="181">N$73</f>
        <v>0</v>
      </c>
      <c r="AC73" s="301"/>
      <c r="AD73" s="299">
        <f t="shared" ref="AD73" si="182">P$73</f>
        <v>0</v>
      </c>
      <c r="AE73" s="301"/>
      <c r="AF73" s="299">
        <f t="shared" ref="AF73" si="183">R$73</f>
        <v>0</v>
      </c>
      <c r="AG73" s="300"/>
      <c r="AH73" s="297">
        <f t="shared" ref="AH73" si="184">T$73</f>
        <v>0</v>
      </c>
      <c r="AI73" s="301"/>
      <c r="AJ73" s="299">
        <f t="shared" ref="AJ73" si="185">V$73</f>
        <v>0</v>
      </c>
      <c r="AK73" s="301"/>
      <c r="AL73" s="299">
        <f t="shared" ref="AL73" si="186">X$73</f>
        <v>0</v>
      </c>
      <c r="AM73" s="301"/>
      <c r="AN73" s="299">
        <f t="shared" ref="AN73" si="187">Z$73</f>
        <v>0</v>
      </c>
      <c r="AO73" s="301"/>
      <c r="AP73" s="299">
        <f t="shared" ref="AP73" si="188">AB$73</f>
        <v>0</v>
      </c>
      <c r="AQ73" s="301"/>
      <c r="AR73" s="299">
        <f t="shared" ref="AR73" si="189">AD$73</f>
        <v>0</v>
      </c>
      <c r="AS73" s="301"/>
      <c r="AT73" s="299">
        <f t="shared" ref="AT73" si="190">AF$73</f>
        <v>0</v>
      </c>
      <c r="AU73" s="300"/>
      <c r="AV73" s="297">
        <f t="shared" ref="AV73" si="191">AH$73</f>
        <v>0</v>
      </c>
      <c r="AW73" s="301"/>
      <c r="AX73" s="299">
        <f t="shared" ref="AX73" si="192">AJ$73</f>
        <v>0</v>
      </c>
      <c r="AY73" s="301"/>
      <c r="AZ73" s="299">
        <f t="shared" ref="AZ73" si="193">AL$73</f>
        <v>0</v>
      </c>
      <c r="BA73" s="301"/>
      <c r="BB73" s="299">
        <f t="shared" ref="BB73" si="194">AN$73</f>
        <v>0</v>
      </c>
      <c r="BC73" s="301"/>
      <c r="BD73" s="299">
        <f t="shared" ref="BD73" si="195">AP$73</f>
        <v>0</v>
      </c>
      <c r="BE73" s="301"/>
      <c r="BF73" s="299">
        <f t="shared" ref="BF73" si="196">AR$73</f>
        <v>0</v>
      </c>
      <c r="BG73" s="301"/>
      <c r="BH73" s="299">
        <f t="shared" ref="BH73" si="197">AT$73</f>
        <v>0</v>
      </c>
      <c r="BI73" s="300"/>
      <c r="BJ73" s="297">
        <f t="shared" ref="BJ73" si="198">AV$73</f>
        <v>0</v>
      </c>
      <c r="BK73" s="301"/>
      <c r="BL73" s="299">
        <f t="shared" ref="BL73" si="199">AX$73</f>
        <v>0</v>
      </c>
      <c r="BM73" s="301"/>
      <c r="BN73" s="299">
        <f t="shared" ref="BN73" si="200">AZ$73</f>
        <v>0</v>
      </c>
      <c r="BO73" s="301"/>
      <c r="BP73" s="299">
        <f t="shared" ref="BP73" si="201">BB$73</f>
        <v>0</v>
      </c>
      <c r="BQ73" s="301"/>
      <c r="BR73" s="299">
        <f t="shared" ref="BR73" si="202">BD$73</f>
        <v>0</v>
      </c>
      <c r="BS73" s="301"/>
      <c r="BT73" s="299">
        <f t="shared" ref="BT73" si="203">BF$73</f>
        <v>0</v>
      </c>
      <c r="BU73" s="301"/>
      <c r="BV73" s="299">
        <f t="shared" ref="BV73" si="204">BH$73</f>
        <v>0</v>
      </c>
      <c r="BW73" s="300"/>
      <c r="BX73" s="297">
        <f t="shared" ref="BX73" si="205">BJ$73</f>
        <v>0</v>
      </c>
      <c r="BY73" s="301"/>
      <c r="BZ73" s="299">
        <f t="shared" ref="BZ73" si="206">BL$73</f>
        <v>0</v>
      </c>
      <c r="CA73" s="301"/>
      <c r="CB73" s="299">
        <f t="shared" ref="CB73" si="207">BN$73</f>
        <v>0</v>
      </c>
      <c r="CC73" s="301"/>
      <c r="CD73" s="299">
        <f t="shared" ref="CD73" si="208">BP$73</f>
        <v>0</v>
      </c>
      <c r="CE73" s="300"/>
      <c r="GE73" s="47">
        <v>0.41319444444444398</v>
      </c>
      <c r="GF73" s="48"/>
      <c r="GG73" s="48"/>
    </row>
    <row r="74" spans="1:189" ht="11.25" customHeight="1" x14ac:dyDescent="0.2">
      <c r="A74" s="224"/>
      <c r="B74" s="224"/>
      <c r="C74" s="224"/>
      <c r="D74" s="224"/>
      <c r="E74" s="293"/>
      <c r="F74" s="294"/>
      <c r="G74" s="284"/>
      <c r="H74" s="283"/>
      <c r="I74" s="284"/>
      <c r="J74" s="283"/>
      <c r="K74" s="284"/>
      <c r="L74" s="283"/>
      <c r="M74" s="284"/>
      <c r="N74" s="283"/>
      <c r="O74" s="284"/>
      <c r="P74" s="283"/>
      <c r="Q74" s="284"/>
      <c r="R74" s="283"/>
      <c r="S74" s="286"/>
      <c r="T74" s="289"/>
      <c r="U74" s="290"/>
      <c r="V74" s="291"/>
      <c r="W74" s="290"/>
      <c r="X74" s="291"/>
      <c r="Y74" s="290"/>
      <c r="Z74" s="291"/>
      <c r="AA74" s="290"/>
      <c r="AB74" s="291"/>
      <c r="AC74" s="290"/>
      <c r="AD74" s="291"/>
      <c r="AE74" s="290"/>
      <c r="AF74" s="291"/>
      <c r="AG74" s="296"/>
      <c r="AH74" s="289"/>
      <c r="AI74" s="290"/>
      <c r="AJ74" s="291"/>
      <c r="AK74" s="290"/>
      <c r="AL74" s="291"/>
      <c r="AM74" s="290"/>
      <c r="AN74" s="291"/>
      <c r="AO74" s="290"/>
      <c r="AP74" s="291"/>
      <c r="AQ74" s="290"/>
      <c r="AR74" s="291"/>
      <c r="AS74" s="290"/>
      <c r="AT74" s="291"/>
      <c r="AU74" s="296"/>
      <c r="AV74" s="289"/>
      <c r="AW74" s="290"/>
      <c r="AX74" s="291"/>
      <c r="AY74" s="290"/>
      <c r="AZ74" s="291"/>
      <c r="BA74" s="290"/>
      <c r="BB74" s="291"/>
      <c r="BC74" s="290"/>
      <c r="BD74" s="291"/>
      <c r="BE74" s="290"/>
      <c r="BF74" s="291"/>
      <c r="BG74" s="290"/>
      <c r="BH74" s="291"/>
      <c r="BI74" s="296"/>
      <c r="BJ74" s="289"/>
      <c r="BK74" s="290"/>
      <c r="BL74" s="291"/>
      <c r="BM74" s="290"/>
      <c r="BN74" s="291"/>
      <c r="BO74" s="290"/>
      <c r="BP74" s="291"/>
      <c r="BQ74" s="290"/>
      <c r="BR74" s="291"/>
      <c r="BS74" s="290"/>
      <c r="BT74" s="291"/>
      <c r="BU74" s="290"/>
      <c r="BV74" s="291"/>
      <c r="BW74" s="296"/>
      <c r="BX74" s="289"/>
      <c r="BY74" s="290"/>
      <c r="BZ74" s="291"/>
      <c r="CA74" s="290"/>
      <c r="CB74" s="291"/>
      <c r="CC74" s="290"/>
      <c r="CD74" s="291"/>
      <c r="CE74" s="296"/>
      <c r="DI74" s="51"/>
      <c r="GE74" s="47">
        <v>0.41666666666666602</v>
      </c>
      <c r="GF74" s="48"/>
      <c r="GG74" s="48"/>
    </row>
    <row r="75" spans="1:189" ht="11.25" customHeight="1" x14ac:dyDescent="0.2">
      <c r="A75" s="292" t="str">
        <f>FS31</f>
        <v>⌚</v>
      </c>
      <c r="B75" s="224"/>
      <c r="C75" s="224"/>
      <c r="D75" s="224"/>
      <c r="E75" s="293"/>
      <c r="F75" s="297">
        <f>EZ$31</f>
        <v>0</v>
      </c>
      <c r="G75" s="298"/>
      <c r="H75" s="299">
        <f>FA$31</f>
        <v>0</v>
      </c>
      <c r="I75" s="298"/>
      <c r="J75" s="299">
        <f>FB$31</f>
        <v>0</v>
      </c>
      <c r="K75" s="298"/>
      <c r="L75" s="299">
        <f>FC$31</f>
        <v>0</v>
      </c>
      <c r="M75" s="298"/>
      <c r="N75" s="299">
        <f>FD$31</f>
        <v>0</v>
      </c>
      <c r="O75" s="298"/>
      <c r="P75" s="299">
        <f>FE$31</f>
        <v>0</v>
      </c>
      <c r="Q75" s="298"/>
      <c r="R75" s="299">
        <f>FF$31</f>
        <v>0</v>
      </c>
      <c r="S75" s="302"/>
      <c r="T75" s="297">
        <f>F$75</f>
        <v>0</v>
      </c>
      <c r="U75" s="301"/>
      <c r="V75" s="299">
        <f t="shared" ref="V75" si="209">H$75</f>
        <v>0</v>
      </c>
      <c r="W75" s="301"/>
      <c r="X75" s="299">
        <f t="shared" ref="X75" si="210">J$75</f>
        <v>0</v>
      </c>
      <c r="Y75" s="301"/>
      <c r="Z75" s="299">
        <f t="shared" ref="Z75" si="211">L$75</f>
        <v>0</v>
      </c>
      <c r="AA75" s="301"/>
      <c r="AB75" s="299">
        <f t="shared" ref="AB75" si="212">N$75</f>
        <v>0</v>
      </c>
      <c r="AC75" s="301"/>
      <c r="AD75" s="299">
        <f t="shared" ref="AD75" si="213">P$75</f>
        <v>0</v>
      </c>
      <c r="AE75" s="301"/>
      <c r="AF75" s="299">
        <f t="shared" ref="AF75" si="214">R$75</f>
        <v>0</v>
      </c>
      <c r="AG75" s="300"/>
      <c r="AH75" s="297">
        <f t="shared" ref="AH75" si="215">T$75</f>
        <v>0</v>
      </c>
      <c r="AI75" s="301"/>
      <c r="AJ75" s="299">
        <f t="shared" ref="AJ75" si="216">V$75</f>
        <v>0</v>
      </c>
      <c r="AK75" s="301"/>
      <c r="AL75" s="299">
        <f t="shared" ref="AL75" si="217">X$75</f>
        <v>0</v>
      </c>
      <c r="AM75" s="301"/>
      <c r="AN75" s="299">
        <f t="shared" ref="AN75" si="218">Z$75</f>
        <v>0</v>
      </c>
      <c r="AO75" s="301"/>
      <c r="AP75" s="299">
        <f t="shared" ref="AP75" si="219">AB$75</f>
        <v>0</v>
      </c>
      <c r="AQ75" s="301"/>
      <c r="AR75" s="299">
        <f t="shared" ref="AR75" si="220">AD$75</f>
        <v>0</v>
      </c>
      <c r="AS75" s="301"/>
      <c r="AT75" s="299">
        <f t="shared" ref="AT75" si="221">AF$75</f>
        <v>0</v>
      </c>
      <c r="AU75" s="300"/>
      <c r="AV75" s="297">
        <f t="shared" ref="AV75" si="222">AH$75</f>
        <v>0</v>
      </c>
      <c r="AW75" s="301"/>
      <c r="AX75" s="299">
        <f t="shared" ref="AX75" si="223">AJ$75</f>
        <v>0</v>
      </c>
      <c r="AY75" s="301"/>
      <c r="AZ75" s="299">
        <f t="shared" ref="AZ75" si="224">AL$75</f>
        <v>0</v>
      </c>
      <c r="BA75" s="301"/>
      <c r="BB75" s="299">
        <f t="shared" ref="BB75" si="225">AN$75</f>
        <v>0</v>
      </c>
      <c r="BC75" s="301"/>
      <c r="BD75" s="299">
        <f t="shared" ref="BD75" si="226">AP$75</f>
        <v>0</v>
      </c>
      <c r="BE75" s="301"/>
      <c r="BF75" s="299">
        <f t="shared" ref="BF75" si="227">AR$75</f>
        <v>0</v>
      </c>
      <c r="BG75" s="301"/>
      <c r="BH75" s="299">
        <f t="shared" ref="BH75" si="228">AT$75</f>
        <v>0</v>
      </c>
      <c r="BI75" s="300"/>
      <c r="BJ75" s="297">
        <f t="shared" ref="BJ75" si="229">AV$75</f>
        <v>0</v>
      </c>
      <c r="BK75" s="301"/>
      <c r="BL75" s="299">
        <f t="shared" ref="BL75" si="230">AX$75</f>
        <v>0</v>
      </c>
      <c r="BM75" s="301"/>
      <c r="BN75" s="299">
        <f t="shared" ref="BN75" si="231">AZ$75</f>
        <v>0</v>
      </c>
      <c r="BO75" s="301"/>
      <c r="BP75" s="299">
        <f t="shared" ref="BP75" si="232">BB$75</f>
        <v>0</v>
      </c>
      <c r="BQ75" s="301"/>
      <c r="BR75" s="299">
        <f t="shared" ref="BR75" si="233">BD$75</f>
        <v>0</v>
      </c>
      <c r="BS75" s="301"/>
      <c r="BT75" s="299">
        <f t="shared" ref="BT75" si="234">BF$75</f>
        <v>0</v>
      </c>
      <c r="BU75" s="301"/>
      <c r="BV75" s="299">
        <f t="shared" ref="BV75" si="235">BH$75</f>
        <v>0</v>
      </c>
      <c r="BW75" s="300"/>
      <c r="BX75" s="297">
        <f t="shared" ref="BX75" si="236">BJ$75</f>
        <v>0</v>
      </c>
      <c r="BY75" s="301"/>
      <c r="BZ75" s="299">
        <f t="shared" ref="BZ75" si="237">BL$75</f>
        <v>0</v>
      </c>
      <c r="CA75" s="301"/>
      <c r="CB75" s="299">
        <f t="shared" ref="CB75" si="238">BN$75</f>
        <v>0</v>
      </c>
      <c r="CC75" s="301"/>
      <c r="CD75" s="299">
        <f t="shared" ref="CD75" si="239">BP$75</f>
        <v>0</v>
      </c>
      <c r="CE75" s="300"/>
      <c r="GE75" s="47">
        <v>0.42013888888888801</v>
      </c>
      <c r="GF75" s="48"/>
      <c r="GG75" s="48"/>
    </row>
    <row r="76" spans="1:189" ht="11.25" customHeight="1" x14ac:dyDescent="0.2">
      <c r="A76" s="224"/>
      <c r="B76" s="224"/>
      <c r="C76" s="224"/>
      <c r="D76" s="224"/>
      <c r="E76" s="293"/>
      <c r="F76" s="294"/>
      <c r="G76" s="284"/>
      <c r="H76" s="283"/>
      <c r="I76" s="284"/>
      <c r="J76" s="283"/>
      <c r="K76" s="284"/>
      <c r="L76" s="283"/>
      <c r="M76" s="284"/>
      <c r="N76" s="283"/>
      <c r="O76" s="284"/>
      <c r="P76" s="283"/>
      <c r="Q76" s="284"/>
      <c r="R76" s="283"/>
      <c r="S76" s="286"/>
      <c r="T76" s="289"/>
      <c r="U76" s="290"/>
      <c r="V76" s="291"/>
      <c r="W76" s="290"/>
      <c r="X76" s="291"/>
      <c r="Y76" s="290"/>
      <c r="Z76" s="291"/>
      <c r="AA76" s="290"/>
      <c r="AB76" s="291"/>
      <c r="AC76" s="290"/>
      <c r="AD76" s="291"/>
      <c r="AE76" s="290"/>
      <c r="AF76" s="291"/>
      <c r="AG76" s="296"/>
      <c r="AH76" s="289"/>
      <c r="AI76" s="290"/>
      <c r="AJ76" s="291"/>
      <c r="AK76" s="290"/>
      <c r="AL76" s="291"/>
      <c r="AM76" s="290"/>
      <c r="AN76" s="291"/>
      <c r="AO76" s="290"/>
      <c r="AP76" s="291"/>
      <c r="AQ76" s="290"/>
      <c r="AR76" s="291"/>
      <c r="AS76" s="290"/>
      <c r="AT76" s="291"/>
      <c r="AU76" s="296"/>
      <c r="AV76" s="289"/>
      <c r="AW76" s="290"/>
      <c r="AX76" s="291"/>
      <c r="AY76" s="290"/>
      <c r="AZ76" s="291"/>
      <c r="BA76" s="290"/>
      <c r="BB76" s="291"/>
      <c r="BC76" s="290"/>
      <c r="BD76" s="291"/>
      <c r="BE76" s="290"/>
      <c r="BF76" s="291"/>
      <c r="BG76" s="290"/>
      <c r="BH76" s="291"/>
      <c r="BI76" s="296"/>
      <c r="BJ76" s="289"/>
      <c r="BK76" s="290"/>
      <c r="BL76" s="291"/>
      <c r="BM76" s="290"/>
      <c r="BN76" s="291"/>
      <c r="BO76" s="290"/>
      <c r="BP76" s="291"/>
      <c r="BQ76" s="290"/>
      <c r="BR76" s="291"/>
      <c r="BS76" s="290"/>
      <c r="BT76" s="291"/>
      <c r="BU76" s="290"/>
      <c r="BV76" s="291"/>
      <c r="BW76" s="296"/>
      <c r="BX76" s="289"/>
      <c r="BY76" s="290"/>
      <c r="BZ76" s="291"/>
      <c r="CA76" s="290"/>
      <c r="CB76" s="291"/>
      <c r="CC76" s="290"/>
      <c r="CD76" s="291"/>
      <c r="CE76" s="296"/>
      <c r="GE76" s="47">
        <v>0.42361111111110999</v>
      </c>
      <c r="GF76" s="48"/>
      <c r="GG76" s="48"/>
    </row>
    <row r="77" spans="1:189" ht="11.25" customHeight="1" x14ac:dyDescent="0.2">
      <c r="A77" s="292" t="str">
        <f>FS32</f>
        <v>⌚</v>
      </c>
      <c r="B77" s="224"/>
      <c r="C77" s="224"/>
      <c r="D77" s="224"/>
      <c r="E77" s="293"/>
      <c r="F77" s="297">
        <f>EZ$32</f>
        <v>0</v>
      </c>
      <c r="G77" s="303"/>
      <c r="H77" s="299">
        <f>FA$32</f>
        <v>0</v>
      </c>
      <c r="I77" s="298"/>
      <c r="J77" s="299">
        <f>FB$32</f>
        <v>0</v>
      </c>
      <c r="K77" s="298"/>
      <c r="L77" s="299">
        <f>FC$32</f>
        <v>0</v>
      </c>
      <c r="M77" s="298"/>
      <c r="N77" s="299">
        <f>FD$32</f>
        <v>0</v>
      </c>
      <c r="O77" s="298"/>
      <c r="P77" s="299">
        <f>FE$32</f>
        <v>0</v>
      </c>
      <c r="Q77" s="298"/>
      <c r="R77" s="299">
        <f>FF$32</f>
        <v>0</v>
      </c>
      <c r="S77" s="302"/>
      <c r="T77" s="297">
        <f>F$77</f>
        <v>0</v>
      </c>
      <c r="U77" s="301"/>
      <c r="V77" s="303">
        <f t="shared" ref="V77" si="240">H$77</f>
        <v>0</v>
      </c>
      <c r="W77" s="301"/>
      <c r="X77" s="303">
        <f t="shared" ref="X77" si="241">J$77</f>
        <v>0</v>
      </c>
      <c r="Y77" s="301"/>
      <c r="Z77" s="303">
        <f t="shared" ref="Z77" si="242">L$77</f>
        <v>0</v>
      </c>
      <c r="AA77" s="301"/>
      <c r="AB77" s="303">
        <f t="shared" ref="AB77" si="243">N$77</f>
        <v>0</v>
      </c>
      <c r="AC77" s="301"/>
      <c r="AD77" s="303">
        <f t="shared" ref="AD77" si="244">P$77</f>
        <v>0</v>
      </c>
      <c r="AE77" s="301"/>
      <c r="AF77" s="303">
        <f t="shared" ref="AF77" si="245">R$77</f>
        <v>0</v>
      </c>
      <c r="AG77" s="300"/>
      <c r="AH77" s="297">
        <f t="shared" ref="AH77" si="246">T$77</f>
        <v>0</v>
      </c>
      <c r="AI77" s="301"/>
      <c r="AJ77" s="303">
        <f t="shared" ref="AJ77" si="247">V$77</f>
        <v>0</v>
      </c>
      <c r="AK77" s="301"/>
      <c r="AL77" s="303">
        <f t="shared" ref="AL77" si="248">X$77</f>
        <v>0</v>
      </c>
      <c r="AM77" s="301"/>
      <c r="AN77" s="303">
        <f t="shared" ref="AN77" si="249">Z$77</f>
        <v>0</v>
      </c>
      <c r="AO77" s="301"/>
      <c r="AP77" s="303">
        <f t="shared" ref="AP77" si="250">AB$77</f>
        <v>0</v>
      </c>
      <c r="AQ77" s="301"/>
      <c r="AR77" s="303">
        <f t="shared" ref="AR77" si="251">AD$77</f>
        <v>0</v>
      </c>
      <c r="AS77" s="301"/>
      <c r="AT77" s="303">
        <f t="shared" ref="AT77" si="252">AF$77</f>
        <v>0</v>
      </c>
      <c r="AU77" s="300"/>
      <c r="AV77" s="297">
        <f t="shared" ref="AV77" si="253">AH$77</f>
        <v>0</v>
      </c>
      <c r="AW77" s="301"/>
      <c r="AX77" s="303">
        <f t="shared" ref="AX77" si="254">AJ$77</f>
        <v>0</v>
      </c>
      <c r="AY77" s="301"/>
      <c r="AZ77" s="303">
        <f t="shared" ref="AZ77" si="255">AL$77</f>
        <v>0</v>
      </c>
      <c r="BA77" s="301"/>
      <c r="BB77" s="303">
        <f t="shared" ref="BB77" si="256">AN$77</f>
        <v>0</v>
      </c>
      <c r="BC77" s="301"/>
      <c r="BD77" s="303">
        <f t="shared" ref="BD77" si="257">AP$77</f>
        <v>0</v>
      </c>
      <c r="BE77" s="301"/>
      <c r="BF77" s="303">
        <f t="shared" ref="BF77" si="258">AR$77</f>
        <v>0</v>
      </c>
      <c r="BG77" s="301"/>
      <c r="BH77" s="303">
        <f t="shared" ref="BH77" si="259">AT$77</f>
        <v>0</v>
      </c>
      <c r="BI77" s="300"/>
      <c r="BJ77" s="297">
        <f t="shared" ref="BJ77" si="260">AV$77</f>
        <v>0</v>
      </c>
      <c r="BK77" s="301"/>
      <c r="BL77" s="303">
        <f t="shared" ref="BL77" si="261">AX$77</f>
        <v>0</v>
      </c>
      <c r="BM77" s="301"/>
      <c r="BN77" s="303">
        <f t="shared" ref="BN77" si="262">AZ$77</f>
        <v>0</v>
      </c>
      <c r="BO77" s="301"/>
      <c r="BP77" s="303">
        <f t="shared" ref="BP77" si="263">BB$77</f>
        <v>0</v>
      </c>
      <c r="BQ77" s="301"/>
      <c r="BR77" s="303">
        <f t="shared" ref="BR77" si="264">BD$77</f>
        <v>0</v>
      </c>
      <c r="BS77" s="301"/>
      <c r="BT77" s="303">
        <f t="shared" ref="BT77" si="265">BF$77</f>
        <v>0</v>
      </c>
      <c r="BU77" s="301"/>
      <c r="BV77" s="303">
        <f t="shared" ref="BV77" si="266">BH$77</f>
        <v>0</v>
      </c>
      <c r="BW77" s="300"/>
      <c r="BX77" s="297">
        <f t="shared" ref="BX77" si="267">BJ$77</f>
        <v>0</v>
      </c>
      <c r="BY77" s="301"/>
      <c r="BZ77" s="303">
        <f t="shared" ref="BZ77" si="268">BL$77</f>
        <v>0</v>
      </c>
      <c r="CA77" s="301"/>
      <c r="CB77" s="303">
        <f t="shared" ref="CB77" si="269">BN$77</f>
        <v>0</v>
      </c>
      <c r="CC77" s="301"/>
      <c r="CD77" s="303">
        <f t="shared" ref="CD77" si="270">BP$77</f>
        <v>0</v>
      </c>
      <c r="CE77" s="300"/>
      <c r="GE77" s="47">
        <v>0.42708333333333298</v>
      </c>
      <c r="GF77" s="48"/>
      <c r="GG77" s="48"/>
    </row>
    <row r="78" spans="1:189" ht="11.25" customHeight="1" x14ac:dyDescent="0.2">
      <c r="A78" s="224"/>
      <c r="B78" s="224"/>
      <c r="C78" s="224"/>
      <c r="D78" s="224"/>
      <c r="E78" s="293"/>
      <c r="F78" s="294"/>
      <c r="G78" s="304"/>
      <c r="H78" s="283"/>
      <c r="I78" s="284"/>
      <c r="J78" s="283"/>
      <c r="K78" s="284"/>
      <c r="L78" s="283"/>
      <c r="M78" s="284"/>
      <c r="N78" s="283"/>
      <c r="O78" s="284"/>
      <c r="P78" s="283"/>
      <c r="Q78" s="284"/>
      <c r="R78" s="283"/>
      <c r="S78" s="286"/>
      <c r="T78" s="289"/>
      <c r="U78" s="290"/>
      <c r="V78" s="305"/>
      <c r="W78" s="290"/>
      <c r="X78" s="305"/>
      <c r="Y78" s="290"/>
      <c r="Z78" s="305"/>
      <c r="AA78" s="290"/>
      <c r="AB78" s="305"/>
      <c r="AC78" s="290"/>
      <c r="AD78" s="305"/>
      <c r="AE78" s="290"/>
      <c r="AF78" s="305"/>
      <c r="AG78" s="296"/>
      <c r="AH78" s="289"/>
      <c r="AI78" s="290"/>
      <c r="AJ78" s="305"/>
      <c r="AK78" s="290"/>
      <c r="AL78" s="305"/>
      <c r="AM78" s="290"/>
      <c r="AN78" s="305"/>
      <c r="AO78" s="290"/>
      <c r="AP78" s="305"/>
      <c r="AQ78" s="290"/>
      <c r="AR78" s="305"/>
      <c r="AS78" s="290"/>
      <c r="AT78" s="305"/>
      <c r="AU78" s="296"/>
      <c r="AV78" s="289"/>
      <c r="AW78" s="290"/>
      <c r="AX78" s="305"/>
      <c r="AY78" s="290"/>
      <c r="AZ78" s="305"/>
      <c r="BA78" s="290"/>
      <c r="BB78" s="305"/>
      <c r="BC78" s="290"/>
      <c r="BD78" s="305"/>
      <c r="BE78" s="290"/>
      <c r="BF78" s="305"/>
      <c r="BG78" s="290"/>
      <c r="BH78" s="305"/>
      <c r="BI78" s="296"/>
      <c r="BJ78" s="289"/>
      <c r="BK78" s="290"/>
      <c r="BL78" s="305"/>
      <c r="BM78" s="290"/>
      <c r="BN78" s="305"/>
      <c r="BO78" s="290"/>
      <c r="BP78" s="305"/>
      <c r="BQ78" s="290"/>
      <c r="BR78" s="305"/>
      <c r="BS78" s="290"/>
      <c r="BT78" s="305"/>
      <c r="BU78" s="290"/>
      <c r="BV78" s="305"/>
      <c r="BW78" s="296"/>
      <c r="BX78" s="289"/>
      <c r="BY78" s="290"/>
      <c r="BZ78" s="305"/>
      <c r="CA78" s="290"/>
      <c r="CB78" s="305"/>
      <c r="CC78" s="290"/>
      <c r="CD78" s="305"/>
      <c r="CE78" s="296"/>
      <c r="GE78" s="47">
        <v>0.43055555555555503</v>
      </c>
      <c r="GF78" s="48"/>
      <c r="GG78" s="48"/>
    </row>
    <row r="79" spans="1:189" ht="11.25" customHeight="1" x14ac:dyDescent="0.2">
      <c r="A79" s="292" t="str">
        <f>FS33</f>
        <v>⌚</v>
      </c>
      <c r="B79" s="224"/>
      <c r="C79" s="224"/>
      <c r="D79" s="224"/>
      <c r="E79" s="293"/>
      <c r="F79" s="297">
        <f>EZ$33</f>
        <v>0</v>
      </c>
      <c r="G79" s="298"/>
      <c r="H79" s="299">
        <f>FA$33</f>
        <v>0</v>
      </c>
      <c r="I79" s="298"/>
      <c r="J79" s="299">
        <f>FB$33</f>
        <v>0</v>
      </c>
      <c r="K79" s="298"/>
      <c r="L79" s="299">
        <f>FC$33</f>
        <v>0</v>
      </c>
      <c r="M79" s="298"/>
      <c r="N79" s="299">
        <f>FD$33</f>
        <v>0</v>
      </c>
      <c r="O79" s="298"/>
      <c r="P79" s="299">
        <f>FE$33</f>
        <v>0</v>
      </c>
      <c r="Q79" s="298"/>
      <c r="R79" s="299">
        <f>FF$33</f>
        <v>0</v>
      </c>
      <c r="S79" s="302"/>
      <c r="T79" s="297">
        <f>F$79</f>
        <v>0</v>
      </c>
      <c r="U79" s="301"/>
      <c r="V79" s="303">
        <f t="shared" ref="V79" si="271">H$79</f>
        <v>0</v>
      </c>
      <c r="W79" s="301"/>
      <c r="X79" s="303">
        <f t="shared" ref="X79" si="272">J$79</f>
        <v>0</v>
      </c>
      <c r="Y79" s="301"/>
      <c r="Z79" s="303">
        <f t="shared" ref="Z79" si="273">L$79</f>
        <v>0</v>
      </c>
      <c r="AA79" s="301"/>
      <c r="AB79" s="303">
        <f t="shared" ref="AB79" si="274">N$79</f>
        <v>0</v>
      </c>
      <c r="AC79" s="301"/>
      <c r="AD79" s="303">
        <f t="shared" ref="AD79" si="275">P$79</f>
        <v>0</v>
      </c>
      <c r="AE79" s="301"/>
      <c r="AF79" s="303">
        <f t="shared" ref="AF79" si="276">R$79</f>
        <v>0</v>
      </c>
      <c r="AG79" s="300"/>
      <c r="AH79" s="297">
        <f t="shared" ref="AH79" si="277">T$79</f>
        <v>0</v>
      </c>
      <c r="AI79" s="301"/>
      <c r="AJ79" s="303">
        <f t="shared" ref="AJ79" si="278">V$79</f>
        <v>0</v>
      </c>
      <c r="AK79" s="301"/>
      <c r="AL79" s="303">
        <f t="shared" ref="AL79" si="279">X$79</f>
        <v>0</v>
      </c>
      <c r="AM79" s="301"/>
      <c r="AN79" s="303">
        <f t="shared" ref="AN79" si="280">Z$79</f>
        <v>0</v>
      </c>
      <c r="AO79" s="301"/>
      <c r="AP79" s="303">
        <f t="shared" ref="AP79" si="281">AB$79</f>
        <v>0</v>
      </c>
      <c r="AQ79" s="301"/>
      <c r="AR79" s="303">
        <f t="shared" ref="AR79" si="282">AD$79</f>
        <v>0</v>
      </c>
      <c r="AS79" s="301"/>
      <c r="AT79" s="303">
        <f t="shared" ref="AT79" si="283">AF$79</f>
        <v>0</v>
      </c>
      <c r="AU79" s="300"/>
      <c r="AV79" s="297">
        <f t="shared" ref="AV79" si="284">AH$79</f>
        <v>0</v>
      </c>
      <c r="AW79" s="301"/>
      <c r="AX79" s="303">
        <f t="shared" ref="AX79" si="285">AJ$79</f>
        <v>0</v>
      </c>
      <c r="AY79" s="301"/>
      <c r="AZ79" s="303">
        <f t="shared" ref="AZ79" si="286">AL$79</f>
        <v>0</v>
      </c>
      <c r="BA79" s="301"/>
      <c r="BB79" s="303">
        <f t="shared" ref="BB79" si="287">AN$79</f>
        <v>0</v>
      </c>
      <c r="BC79" s="301"/>
      <c r="BD79" s="303">
        <f t="shared" ref="BD79" si="288">AP$79</f>
        <v>0</v>
      </c>
      <c r="BE79" s="301"/>
      <c r="BF79" s="303">
        <f t="shared" ref="BF79" si="289">AR$79</f>
        <v>0</v>
      </c>
      <c r="BG79" s="301"/>
      <c r="BH79" s="303">
        <f t="shared" ref="BH79" si="290">AT$79</f>
        <v>0</v>
      </c>
      <c r="BI79" s="300"/>
      <c r="BJ79" s="297">
        <f t="shared" ref="BJ79" si="291">AV$79</f>
        <v>0</v>
      </c>
      <c r="BK79" s="301"/>
      <c r="BL79" s="303">
        <f t="shared" ref="BL79" si="292">AX$79</f>
        <v>0</v>
      </c>
      <c r="BM79" s="301"/>
      <c r="BN79" s="303">
        <f t="shared" ref="BN79" si="293">AZ$79</f>
        <v>0</v>
      </c>
      <c r="BO79" s="301"/>
      <c r="BP79" s="303">
        <f t="shared" ref="BP79" si="294">BB$79</f>
        <v>0</v>
      </c>
      <c r="BQ79" s="301"/>
      <c r="BR79" s="303">
        <f t="shared" ref="BR79" si="295">BD$79</f>
        <v>0</v>
      </c>
      <c r="BS79" s="301"/>
      <c r="BT79" s="303">
        <f t="shared" ref="BT79" si="296">BF$79</f>
        <v>0</v>
      </c>
      <c r="BU79" s="301"/>
      <c r="BV79" s="303">
        <f t="shared" ref="BV79" si="297">BH$79</f>
        <v>0</v>
      </c>
      <c r="BW79" s="300"/>
      <c r="BX79" s="297">
        <f t="shared" ref="BX79" si="298">BJ$79</f>
        <v>0</v>
      </c>
      <c r="BY79" s="301"/>
      <c r="BZ79" s="303">
        <f t="shared" ref="BZ79" si="299">BL$79</f>
        <v>0</v>
      </c>
      <c r="CA79" s="301"/>
      <c r="CB79" s="303">
        <f t="shared" ref="CB79" si="300">BN$79</f>
        <v>0</v>
      </c>
      <c r="CC79" s="301"/>
      <c r="CD79" s="303">
        <f t="shared" ref="CD79" si="301">BP$79</f>
        <v>0</v>
      </c>
      <c r="CE79" s="300"/>
      <c r="GE79" s="47">
        <v>0.43402777777777701</v>
      </c>
      <c r="GF79" s="48"/>
      <c r="GG79" s="48"/>
    </row>
    <row r="80" spans="1:189" ht="11.25" customHeight="1" x14ac:dyDescent="0.2">
      <c r="A80" s="224"/>
      <c r="B80" s="224"/>
      <c r="C80" s="224"/>
      <c r="D80" s="224"/>
      <c r="E80" s="293"/>
      <c r="F80" s="294"/>
      <c r="G80" s="284"/>
      <c r="H80" s="283"/>
      <c r="I80" s="284"/>
      <c r="J80" s="283"/>
      <c r="K80" s="284"/>
      <c r="L80" s="283"/>
      <c r="M80" s="284"/>
      <c r="N80" s="283"/>
      <c r="O80" s="284"/>
      <c r="P80" s="283"/>
      <c r="Q80" s="284"/>
      <c r="R80" s="283"/>
      <c r="S80" s="286"/>
      <c r="T80" s="289"/>
      <c r="U80" s="290"/>
      <c r="V80" s="305"/>
      <c r="W80" s="290"/>
      <c r="X80" s="305"/>
      <c r="Y80" s="290"/>
      <c r="Z80" s="305"/>
      <c r="AA80" s="290"/>
      <c r="AB80" s="305"/>
      <c r="AC80" s="290"/>
      <c r="AD80" s="305"/>
      <c r="AE80" s="290"/>
      <c r="AF80" s="305"/>
      <c r="AG80" s="296"/>
      <c r="AH80" s="289"/>
      <c r="AI80" s="290"/>
      <c r="AJ80" s="305"/>
      <c r="AK80" s="290"/>
      <c r="AL80" s="305"/>
      <c r="AM80" s="290"/>
      <c r="AN80" s="305"/>
      <c r="AO80" s="290"/>
      <c r="AP80" s="305"/>
      <c r="AQ80" s="290"/>
      <c r="AR80" s="305"/>
      <c r="AS80" s="290"/>
      <c r="AT80" s="305"/>
      <c r="AU80" s="296"/>
      <c r="AV80" s="289"/>
      <c r="AW80" s="290"/>
      <c r="AX80" s="305"/>
      <c r="AY80" s="290"/>
      <c r="AZ80" s="305"/>
      <c r="BA80" s="290"/>
      <c r="BB80" s="305"/>
      <c r="BC80" s="290"/>
      <c r="BD80" s="305"/>
      <c r="BE80" s="290"/>
      <c r="BF80" s="305"/>
      <c r="BG80" s="290"/>
      <c r="BH80" s="305"/>
      <c r="BI80" s="296"/>
      <c r="BJ80" s="289"/>
      <c r="BK80" s="290"/>
      <c r="BL80" s="305"/>
      <c r="BM80" s="290"/>
      <c r="BN80" s="305"/>
      <c r="BO80" s="290"/>
      <c r="BP80" s="305"/>
      <c r="BQ80" s="290"/>
      <c r="BR80" s="305"/>
      <c r="BS80" s="290"/>
      <c r="BT80" s="305"/>
      <c r="BU80" s="290"/>
      <c r="BV80" s="305"/>
      <c r="BW80" s="296"/>
      <c r="BX80" s="289"/>
      <c r="BY80" s="290"/>
      <c r="BZ80" s="305"/>
      <c r="CA80" s="290"/>
      <c r="CB80" s="305"/>
      <c r="CC80" s="290"/>
      <c r="CD80" s="305"/>
      <c r="CE80" s="296"/>
      <c r="GE80" s="47">
        <v>0.437499999999999</v>
      </c>
      <c r="GF80" s="48"/>
      <c r="GG80" s="48"/>
    </row>
    <row r="81" spans="1:189" ht="11.25" customHeight="1" x14ac:dyDescent="0.2">
      <c r="A81" s="292" t="str">
        <f>FS34</f>
        <v>⌚</v>
      </c>
      <c r="B81" s="224"/>
      <c r="C81" s="224"/>
      <c r="D81" s="224"/>
      <c r="E81" s="293"/>
      <c r="F81" s="297">
        <f>EZ$34</f>
        <v>0</v>
      </c>
      <c r="G81" s="298"/>
      <c r="H81" s="299">
        <f>FA$34</f>
        <v>0</v>
      </c>
      <c r="I81" s="298"/>
      <c r="J81" s="299">
        <f>FB$34</f>
        <v>0</v>
      </c>
      <c r="K81" s="298"/>
      <c r="L81" s="299">
        <f>FC$34</f>
        <v>0</v>
      </c>
      <c r="M81" s="298"/>
      <c r="N81" s="299">
        <f>FD$34</f>
        <v>0</v>
      </c>
      <c r="O81" s="298"/>
      <c r="P81" s="299">
        <f>FE$34</f>
        <v>0</v>
      </c>
      <c r="Q81" s="298"/>
      <c r="R81" s="299">
        <f>FF$34</f>
        <v>0</v>
      </c>
      <c r="S81" s="302"/>
      <c r="T81" s="297">
        <f>F$81</f>
        <v>0</v>
      </c>
      <c r="U81" s="301"/>
      <c r="V81" s="303">
        <f t="shared" ref="V81" si="302">H$81</f>
        <v>0</v>
      </c>
      <c r="W81" s="301"/>
      <c r="X81" s="303">
        <f t="shared" ref="X81" si="303">J$81</f>
        <v>0</v>
      </c>
      <c r="Y81" s="301"/>
      <c r="Z81" s="303">
        <f t="shared" ref="Z81" si="304">L$81</f>
        <v>0</v>
      </c>
      <c r="AA81" s="301"/>
      <c r="AB81" s="303">
        <f t="shared" ref="AB81" si="305">N$81</f>
        <v>0</v>
      </c>
      <c r="AC81" s="301"/>
      <c r="AD81" s="303">
        <f t="shared" ref="AD81" si="306">P$81</f>
        <v>0</v>
      </c>
      <c r="AE81" s="301"/>
      <c r="AF81" s="303">
        <f t="shared" ref="AF81" si="307">R$81</f>
        <v>0</v>
      </c>
      <c r="AG81" s="300"/>
      <c r="AH81" s="297">
        <f t="shared" ref="AH81" si="308">T$81</f>
        <v>0</v>
      </c>
      <c r="AI81" s="301"/>
      <c r="AJ81" s="303">
        <f t="shared" ref="AJ81" si="309">V$81</f>
        <v>0</v>
      </c>
      <c r="AK81" s="301"/>
      <c r="AL81" s="303">
        <f t="shared" ref="AL81" si="310">X$81</f>
        <v>0</v>
      </c>
      <c r="AM81" s="301"/>
      <c r="AN81" s="303">
        <f t="shared" ref="AN81" si="311">Z$81</f>
        <v>0</v>
      </c>
      <c r="AO81" s="301"/>
      <c r="AP81" s="303">
        <f t="shared" ref="AP81" si="312">AB$81</f>
        <v>0</v>
      </c>
      <c r="AQ81" s="301"/>
      <c r="AR81" s="303">
        <f t="shared" ref="AR81" si="313">AD$81</f>
        <v>0</v>
      </c>
      <c r="AS81" s="301"/>
      <c r="AT81" s="303">
        <f t="shared" ref="AT81" si="314">AF$81</f>
        <v>0</v>
      </c>
      <c r="AU81" s="300"/>
      <c r="AV81" s="297">
        <f t="shared" ref="AV81" si="315">AH$81</f>
        <v>0</v>
      </c>
      <c r="AW81" s="301"/>
      <c r="AX81" s="303">
        <f t="shared" ref="AX81" si="316">AJ$81</f>
        <v>0</v>
      </c>
      <c r="AY81" s="301"/>
      <c r="AZ81" s="303">
        <f t="shared" ref="AZ81" si="317">AL$81</f>
        <v>0</v>
      </c>
      <c r="BA81" s="301"/>
      <c r="BB81" s="303">
        <f t="shared" ref="BB81" si="318">AN$81</f>
        <v>0</v>
      </c>
      <c r="BC81" s="301"/>
      <c r="BD81" s="303">
        <f t="shared" ref="BD81" si="319">AP$81</f>
        <v>0</v>
      </c>
      <c r="BE81" s="301"/>
      <c r="BF81" s="303">
        <f t="shared" ref="BF81" si="320">AR$81</f>
        <v>0</v>
      </c>
      <c r="BG81" s="301"/>
      <c r="BH81" s="303">
        <f t="shared" ref="BH81" si="321">AT$81</f>
        <v>0</v>
      </c>
      <c r="BI81" s="300"/>
      <c r="BJ81" s="297">
        <f t="shared" ref="BJ81" si="322">AV$81</f>
        <v>0</v>
      </c>
      <c r="BK81" s="301"/>
      <c r="BL81" s="303">
        <f t="shared" ref="BL81" si="323">AX$81</f>
        <v>0</v>
      </c>
      <c r="BM81" s="301"/>
      <c r="BN81" s="303">
        <f t="shared" ref="BN81" si="324">AZ$81</f>
        <v>0</v>
      </c>
      <c r="BO81" s="301"/>
      <c r="BP81" s="303">
        <f t="shared" ref="BP81" si="325">BB$81</f>
        <v>0</v>
      </c>
      <c r="BQ81" s="301"/>
      <c r="BR81" s="303">
        <f t="shared" ref="BR81" si="326">BD$81</f>
        <v>0</v>
      </c>
      <c r="BS81" s="301"/>
      <c r="BT81" s="303">
        <f t="shared" ref="BT81" si="327">BF$81</f>
        <v>0</v>
      </c>
      <c r="BU81" s="301"/>
      <c r="BV81" s="303">
        <f t="shared" ref="BV81" si="328">BH$81</f>
        <v>0</v>
      </c>
      <c r="BW81" s="300"/>
      <c r="BX81" s="297">
        <f t="shared" ref="BX81" si="329">BJ$81</f>
        <v>0</v>
      </c>
      <c r="BY81" s="301"/>
      <c r="BZ81" s="303">
        <f t="shared" ref="BZ81" si="330">BL$81</f>
        <v>0</v>
      </c>
      <c r="CA81" s="301"/>
      <c r="CB81" s="303">
        <f t="shared" ref="CB81" si="331">BN$81</f>
        <v>0</v>
      </c>
      <c r="CC81" s="301"/>
      <c r="CD81" s="303">
        <f t="shared" ref="CD81" si="332">BP$81</f>
        <v>0</v>
      </c>
      <c r="CE81" s="300"/>
      <c r="GE81" s="47">
        <v>0.44097222222222199</v>
      </c>
      <c r="GF81" s="48"/>
      <c r="GG81" s="48"/>
    </row>
    <row r="82" spans="1:189" ht="11.25" customHeight="1" x14ac:dyDescent="0.2">
      <c r="A82" s="224"/>
      <c r="B82" s="224"/>
      <c r="C82" s="224"/>
      <c r="D82" s="224"/>
      <c r="E82" s="293"/>
      <c r="F82" s="294"/>
      <c r="G82" s="284"/>
      <c r="H82" s="283"/>
      <c r="I82" s="284"/>
      <c r="J82" s="283"/>
      <c r="K82" s="284"/>
      <c r="L82" s="283"/>
      <c r="M82" s="284"/>
      <c r="N82" s="283"/>
      <c r="O82" s="284"/>
      <c r="P82" s="283"/>
      <c r="Q82" s="284"/>
      <c r="R82" s="283"/>
      <c r="S82" s="286"/>
      <c r="T82" s="289"/>
      <c r="U82" s="290"/>
      <c r="V82" s="305"/>
      <c r="W82" s="290"/>
      <c r="X82" s="305"/>
      <c r="Y82" s="290"/>
      <c r="Z82" s="305"/>
      <c r="AA82" s="290"/>
      <c r="AB82" s="305"/>
      <c r="AC82" s="290"/>
      <c r="AD82" s="305"/>
      <c r="AE82" s="290"/>
      <c r="AF82" s="305"/>
      <c r="AG82" s="296"/>
      <c r="AH82" s="289"/>
      <c r="AI82" s="290"/>
      <c r="AJ82" s="305"/>
      <c r="AK82" s="290"/>
      <c r="AL82" s="305"/>
      <c r="AM82" s="290"/>
      <c r="AN82" s="305"/>
      <c r="AO82" s="290"/>
      <c r="AP82" s="305"/>
      <c r="AQ82" s="290"/>
      <c r="AR82" s="305"/>
      <c r="AS82" s="290"/>
      <c r="AT82" s="305"/>
      <c r="AU82" s="296"/>
      <c r="AV82" s="289"/>
      <c r="AW82" s="290"/>
      <c r="AX82" s="305"/>
      <c r="AY82" s="290"/>
      <c r="AZ82" s="305"/>
      <c r="BA82" s="290"/>
      <c r="BB82" s="305"/>
      <c r="BC82" s="290"/>
      <c r="BD82" s="305"/>
      <c r="BE82" s="290"/>
      <c r="BF82" s="305"/>
      <c r="BG82" s="290"/>
      <c r="BH82" s="305"/>
      <c r="BI82" s="296"/>
      <c r="BJ82" s="289"/>
      <c r="BK82" s="290"/>
      <c r="BL82" s="305"/>
      <c r="BM82" s="290"/>
      <c r="BN82" s="305"/>
      <c r="BO82" s="290"/>
      <c r="BP82" s="305"/>
      <c r="BQ82" s="290"/>
      <c r="BR82" s="305"/>
      <c r="BS82" s="290"/>
      <c r="BT82" s="305"/>
      <c r="BU82" s="290"/>
      <c r="BV82" s="305"/>
      <c r="BW82" s="296"/>
      <c r="BX82" s="289"/>
      <c r="BY82" s="290"/>
      <c r="BZ82" s="305"/>
      <c r="CA82" s="290"/>
      <c r="CB82" s="305"/>
      <c r="CC82" s="290"/>
      <c r="CD82" s="305"/>
      <c r="CE82" s="296"/>
      <c r="GE82" s="47">
        <v>0.44444444444444398</v>
      </c>
      <c r="GF82" s="48"/>
      <c r="GG82" s="48"/>
    </row>
    <row r="83" spans="1:189" ht="11.25" customHeight="1" x14ac:dyDescent="0.2">
      <c r="A83" s="292" t="str">
        <f>FS35</f>
        <v>⌚</v>
      </c>
      <c r="B83" s="224"/>
      <c r="C83" s="224"/>
      <c r="D83" s="224"/>
      <c r="E83" s="293"/>
      <c r="F83" s="297">
        <f>EZ$35</f>
        <v>0</v>
      </c>
      <c r="G83" s="298"/>
      <c r="H83" s="299">
        <f>FA$35</f>
        <v>0</v>
      </c>
      <c r="I83" s="298"/>
      <c r="J83" s="299">
        <f>FB$35</f>
        <v>0</v>
      </c>
      <c r="K83" s="298"/>
      <c r="L83" s="299">
        <f>FC$35</f>
        <v>0</v>
      </c>
      <c r="M83" s="298"/>
      <c r="N83" s="299">
        <f>FD$35</f>
        <v>0</v>
      </c>
      <c r="O83" s="298"/>
      <c r="P83" s="299">
        <f>FE$35</f>
        <v>0</v>
      </c>
      <c r="Q83" s="298"/>
      <c r="R83" s="299">
        <f>FF$35</f>
        <v>0</v>
      </c>
      <c r="S83" s="302"/>
      <c r="T83" s="297">
        <f>F$83</f>
        <v>0</v>
      </c>
      <c r="U83" s="298"/>
      <c r="V83" s="303">
        <f t="shared" ref="V83" si="333">H$83</f>
        <v>0</v>
      </c>
      <c r="W83" s="298"/>
      <c r="X83" s="303">
        <f t="shared" ref="X83" si="334">J$83</f>
        <v>0</v>
      </c>
      <c r="Y83" s="298"/>
      <c r="Z83" s="303">
        <f t="shared" ref="Z83" si="335">L$83</f>
        <v>0</v>
      </c>
      <c r="AA83" s="298"/>
      <c r="AB83" s="303">
        <f t="shared" ref="AB83" si="336">N$83</f>
        <v>0</v>
      </c>
      <c r="AC83" s="298"/>
      <c r="AD83" s="303">
        <f t="shared" ref="AD83" si="337">P$83</f>
        <v>0</v>
      </c>
      <c r="AE83" s="298"/>
      <c r="AF83" s="303">
        <f t="shared" ref="AF83" si="338">R$83</f>
        <v>0</v>
      </c>
      <c r="AG83" s="302"/>
      <c r="AH83" s="297">
        <f t="shared" ref="AH83" si="339">T$83</f>
        <v>0</v>
      </c>
      <c r="AI83" s="298"/>
      <c r="AJ83" s="303">
        <f t="shared" ref="AJ83" si="340">V$83</f>
        <v>0</v>
      </c>
      <c r="AK83" s="298"/>
      <c r="AL83" s="303">
        <f t="shared" ref="AL83" si="341">X$83</f>
        <v>0</v>
      </c>
      <c r="AM83" s="298"/>
      <c r="AN83" s="303">
        <f t="shared" ref="AN83" si="342">Z$83</f>
        <v>0</v>
      </c>
      <c r="AO83" s="298"/>
      <c r="AP83" s="303">
        <f t="shared" ref="AP83" si="343">AB$83</f>
        <v>0</v>
      </c>
      <c r="AQ83" s="298"/>
      <c r="AR83" s="303">
        <f t="shared" ref="AR83" si="344">AD$83</f>
        <v>0</v>
      </c>
      <c r="AS83" s="298"/>
      <c r="AT83" s="303">
        <f t="shared" ref="AT83" si="345">AF$83</f>
        <v>0</v>
      </c>
      <c r="AU83" s="302"/>
      <c r="AV83" s="297">
        <f t="shared" ref="AV83" si="346">AH$83</f>
        <v>0</v>
      </c>
      <c r="AW83" s="298"/>
      <c r="AX83" s="303">
        <f t="shared" ref="AX83" si="347">AJ$83</f>
        <v>0</v>
      </c>
      <c r="AY83" s="298"/>
      <c r="AZ83" s="303">
        <f t="shared" ref="AZ83" si="348">AL$83</f>
        <v>0</v>
      </c>
      <c r="BA83" s="298"/>
      <c r="BB83" s="303">
        <f t="shared" ref="BB83" si="349">AN$83</f>
        <v>0</v>
      </c>
      <c r="BC83" s="298"/>
      <c r="BD83" s="303">
        <f t="shared" ref="BD83" si="350">AP$83</f>
        <v>0</v>
      </c>
      <c r="BE83" s="298"/>
      <c r="BF83" s="303">
        <f t="shared" ref="BF83" si="351">AR$83</f>
        <v>0</v>
      </c>
      <c r="BG83" s="298"/>
      <c r="BH83" s="303">
        <f t="shared" ref="BH83" si="352">AT$83</f>
        <v>0</v>
      </c>
      <c r="BI83" s="302"/>
      <c r="BJ83" s="297">
        <f t="shared" ref="BJ83" si="353">AV$83</f>
        <v>0</v>
      </c>
      <c r="BK83" s="298"/>
      <c r="BL83" s="303">
        <f t="shared" ref="BL83" si="354">AX$83</f>
        <v>0</v>
      </c>
      <c r="BM83" s="298"/>
      <c r="BN83" s="303">
        <f t="shared" ref="BN83" si="355">AZ$83</f>
        <v>0</v>
      </c>
      <c r="BO83" s="298"/>
      <c r="BP83" s="303">
        <f t="shared" ref="BP83" si="356">BB$83</f>
        <v>0</v>
      </c>
      <c r="BQ83" s="298"/>
      <c r="BR83" s="303">
        <f t="shared" ref="BR83" si="357">BD$83</f>
        <v>0</v>
      </c>
      <c r="BS83" s="298"/>
      <c r="BT83" s="303">
        <f t="shared" ref="BT83" si="358">BF$83</f>
        <v>0</v>
      </c>
      <c r="BU83" s="298"/>
      <c r="BV83" s="303">
        <f t="shared" ref="BV83" si="359">BH$83</f>
        <v>0</v>
      </c>
      <c r="BW83" s="302"/>
      <c r="BX83" s="297">
        <f t="shared" ref="BX83" si="360">BJ$83</f>
        <v>0</v>
      </c>
      <c r="BY83" s="298"/>
      <c r="BZ83" s="303">
        <f t="shared" ref="BZ83" si="361">BL$83</f>
        <v>0</v>
      </c>
      <c r="CA83" s="298"/>
      <c r="CB83" s="303">
        <f t="shared" ref="CB83" si="362">BN$83</f>
        <v>0</v>
      </c>
      <c r="CC83" s="298"/>
      <c r="CD83" s="303">
        <f t="shared" ref="CD83" si="363">BP$83</f>
        <v>0</v>
      </c>
      <c r="CE83" s="302"/>
      <c r="GE83" s="47">
        <v>0.44791666666666602</v>
      </c>
      <c r="GF83" s="48"/>
      <c r="GG83" s="48"/>
    </row>
    <row r="84" spans="1:189" ht="11.25" customHeight="1" x14ac:dyDescent="0.2">
      <c r="A84" s="224"/>
      <c r="B84" s="224"/>
      <c r="C84" s="224"/>
      <c r="D84" s="224"/>
      <c r="E84" s="293"/>
      <c r="F84" s="294"/>
      <c r="G84" s="284"/>
      <c r="H84" s="283"/>
      <c r="I84" s="284"/>
      <c r="J84" s="283"/>
      <c r="K84" s="284"/>
      <c r="L84" s="283"/>
      <c r="M84" s="284"/>
      <c r="N84" s="283"/>
      <c r="O84" s="284"/>
      <c r="P84" s="283"/>
      <c r="Q84" s="284"/>
      <c r="R84" s="283"/>
      <c r="S84" s="286"/>
      <c r="T84" s="294"/>
      <c r="U84" s="284"/>
      <c r="V84" s="304"/>
      <c r="W84" s="284"/>
      <c r="X84" s="304"/>
      <c r="Y84" s="284"/>
      <c r="Z84" s="304"/>
      <c r="AA84" s="284"/>
      <c r="AB84" s="304"/>
      <c r="AC84" s="284"/>
      <c r="AD84" s="304"/>
      <c r="AE84" s="284"/>
      <c r="AF84" s="304"/>
      <c r="AG84" s="286"/>
      <c r="AH84" s="294"/>
      <c r="AI84" s="284"/>
      <c r="AJ84" s="304"/>
      <c r="AK84" s="284"/>
      <c r="AL84" s="304"/>
      <c r="AM84" s="284"/>
      <c r="AN84" s="304"/>
      <c r="AO84" s="284"/>
      <c r="AP84" s="304"/>
      <c r="AQ84" s="284"/>
      <c r="AR84" s="304"/>
      <c r="AS84" s="284"/>
      <c r="AT84" s="304"/>
      <c r="AU84" s="286"/>
      <c r="AV84" s="294"/>
      <c r="AW84" s="284"/>
      <c r="AX84" s="304"/>
      <c r="AY84" s="284"/>
      <c r="AZ84" s="304"/>
      <c r="BA84" s="284"/>
      <c r="BB84" s="304"/>
      <c r="BC84" s="284"/>
      <c r="BD84" s="304"/>
      <c r="BE84" s="284"/>
      <c r="BF84" s="304"/>
      <c r="BG84" s="284"/>
      <c r="BH84" s="304"/>
      <c r="BI84" s="286"/>
      <c r="BJ84" s="294"/>
      <c r="BK84" s="284"/>
      <c r="BL84" s="304"/>
      <c r="BM84" s="284"/>
      <c r="BN84" s="304"/>
      <c r="BO84" s="284"/>
      <c r="BP84" s="304"/>
      <c r="BQ84" s="284"/>
      <c r="BR84" s="304"/>
      <c r="BS84" s="284"/>
      <c r="BT84" s="304"/>
      <c r="BU84" s="284"/>
      <c r="BV84" s="304"/>
      <c r="BW84" s="286"/>
      <c r="BX84" s="294"/>
      <c r="BY84" s="284"/>
      <c r="BZ84" s="304"/>
      <c r="CA84" s="284"/>
      <c r="CB84" s="304"/>
      <c r="CC84" s="284"/>
      <c r="CD84" s="304"/>
      <c r="CE84" s="286"/>
      <c r="GE84" s="47">
        <v>0.45138888888888801</v>
      </c>
      <c r="GF84" s="48"/>
      <c r="GG84" s="48"/>
    </row>
    <row r="85" spans="1:189" ht="11.25" customHeight="1" x14ac:dyDescent="0.2">
      <c r="A85" s="292" t="str">
        <f>FS36</f>
        <v>⌚</v>
      </c>
      <c r="B85" s="224"/>
      <c r="C85" s="224"/>
      <c r="D85" s="224"/>
      <c r="E85" s="293"/>
      <c r="F85" s="297">
        <f>EZ$36</f>
        <v>0</v>
      </c>
      <c r="G85" s="298"/>
      <c r="H85" s="299">
        <f>FA$36</f>
        <v>0</v>
      </c>
      <c r="I85" s="298"/>
      <c r="J85" s="299">
        <f>FB$36</f>
        <v>0</v>
      </c>
      <c r="K85" s="298"/>
      <c r="L85" s="299">
        <f>FC$36</f>
        <v>0</v>
      </c>
      <c r="M85" s="298"/>
      <c r="N85" s="299">
        <f>FD$36</f>
        <v>0</v>
      </c>
      <c r="O85" s="298"/>
      <c r="P85" s="299">
        <f>FE$36</f>
        <v>0</v>
      </c>
      <c r="Q85" s="298"/>
      <c r="R85" s="299">
        <f>FF$36</f>
        <v>0</v>
      </c>
      <c r="S85" s="302"/>
      <c r="T85" s="297">
        <f>F$85</f>
        <v>0</v>
      </c>
      <c r="U85" s="301"/>
      <c r="V85" s="303">
        <f t="shared" ref="V85" si="364">H$85</f>
        <v>0</v>
      </c>
      <c r="W85" s="301"/>
      <c r="X85" s="303">
        <f t="shared" ref="X85" si="365">J$85</f>
        <v>0</v>
      </c>
      <c r="Y85" s="301"/>
      <c r="Z85" s="303">
        <f t="shared" ref="Z85" si="366">L$85</f>
        <v>0</v>
      </c>
      <c r="AA85" s="301"/>
      <c r="AB85" s="303">
        <f t="shared" ref="AB85" si="367">N$85</f>
        <v>0</v>
      </c>
      <c r="AC85" s="301"/>
      <c r="AD85" s="303">
        <f t="shared" ref="AD85" si="368">P$85</f>
        <v>0</v>
      </c>
      <c r="AE85" s="301"/>
      <c r="AF85" s="303">
        <f t="shared" ref="AF85" si="369">R$85</f>
        <v>0</v>
      </c>
      <c r="AG85" s="300"/>
      <c r="AH85" s="297">
        <f t="shared" ref="AH85" si="370">T$85</f>
        <v>0</v>
      </c>
      <c r="AI85" s="301"/>
      <c r="AJ85" s="303">
        <f t="shared" ref="AJ85" si="371">V$85</f>
        <v>0</v>
      </c>
      <c r="AK85" s="301"/>
      <c r="AL85" s="303">
        <f t="shared" ref="AL85" si="372">X$85</f>
        <v>0</v>
      </c>
      <c r="AM85" s="301"/>
      <c r="AN85" s="303">
        <f t="shared" ref="AN85" si="373">Z$85</f>
        <v>0</v>
      </c>
      <c r="AO85" s="301"/>
      <c r="AP85" s="303">
        <f t="shared" ref="AP85" si="374">AB$85</f>
        <v>0</v>
      </c>
      <c r="AQ85" s="301"/>
      <c r="AR85" s="303">
        <f t="shared" ref="AR85" si="375">AD$85</f>
        <v>0</v>
      </c>
      <c r="AS85" s="301"/>
      <c r="AT85" s="303">
        <f t="shared" ref="AT85" si="376">AF$85</f>
        <v>0</v>
      </c>
      <c r="AU85" s="300"/>
      <c r="AV85" s="297">
        <f t="shared" ref="AV85" si="377">AH$85</f>
        <v>0</v>
      </c>
      <c r="AW85" s="301"/>
      <c r="AX85" s="303">
        <f t="shared" ref="AX85" si="378">AJ$85</f>
        <v>0</v>
      </c>
      <c r="AY85" s="301"/>
      <c r="AZ85" s="303">
        <f t="shared" ref="AZ85" si="379">AL$85</f>
        <v>0</v>
      </c>
      <c r="BA85" s="301"/>
      <c r="BB85" s="303">
        <f t="shared" ref="BB85" si="380">AN$85</f>
        <v>0</v>
      </c>
      <c r="BC85" s="301"/>
      <c r="BD85" s="303">
        <f t="shared" ref="BD85" si="381">AP$85</f>
        <v>0</v>
      </c>
      <c r="BE85" s="301"/>
      <c r="BF85" s="303">
        <f t="shared" ref="BF85" si="382">AR$85</f>
        <v>0</v>
      </c>
      <c r="BG85" s="301"/>
      <c r="BH85" s="303">
        <f t="shared" ref="BH85" si="383">AT$85</f>
        <v>0</v>
      </c>
      <c r="BI85" s="300"/>
      <c r="BJ85" s="297">
        <f t="shared" ref="BJ85" si="384">AV$85</f>
        <v>0</v>
      </c>
      <c r="BK85" s="301"/>
      <c r="BL85" s="303">
        <f t="shared" ref="BL85" si="385">AX$85</f>
        <v>0</v>
      </c>
      <c r="BM85" s="301"/>
      <c r="BN85" s="303">
        <f t="shared" ref="BN85" si="386">AZ$85</f>
        <v>0</v>
      </c>
      <c r="BO85" s="301"/>
      <c r="BP85" s="303">
        <f t="shared" ref="BP85" si="387">BB$85</f>
        <v>0</v>
      </c>
      <c r="BQ85" s="301"/>
      <c r="BR85" s="303">
        <f t="shared" ref="BR85" si="388">BD$85</f>
        <v>0</v>
      </c>
      <c r="BS85" s="301"/>
      <c r="BT85" s="303">
        <f t="shared" ref="BT85" si="389">BF$85</f>
        <v>0</v>
      </c>
      <c r="BU85" s="301"/>
      <c r="BV85" s="303">
        <f t="shared" ref="BV85" si="390">BH$85</f>
        <v>0</v>
      </c>
      <c r="BW85" s="300"/>
      <c r="BX85" s="297">
        <f t="shared" ref="BX85" si="391">BJ$85</f>
        <v>0</v>
      </c>
      <c r="BY85" s="301"/>
      <c r="BZ85" s="303">
        <f t="shared" ref="BZ85" si="392">BL$85</f>
        <v>0</v>
      </c>
      <c r="CA85" s="301"/>
      <c r="CB85" s="303">
        <f t="shared" ref="CB85" si="393">BN$85</f>
        <v>0</v>
      </c>
      <c r="CC85" s="301"/>
      <c r="CD85" s="303">
        <f t="shared" ref="CD85" si="394">BP$85</f>
        <v>0</v>
      </c>
      <c r="CE85" s="300"/>
      <c r="GE85" s="47">
        <v>0.45486111111110999</v>
      </c>
      <c r="GF85" s="48"/>
      <c r="GG85" s="48"/>
    </row>
    <row r="86" spans="1:189" ht="11.25" customHeight="1" x14ac:dyDescent="0.2">
      <c r="A86" s="224"/>
      <c r="B86" s="224"/>
      <c r="C86" s="224"/>
      <c r="D86" s="224"/>
      <c r="E86" s="293"/>
      <c r="F86" s="294"/>
      <c r="G86" s="284"/>
      <c r="H86" s="283"/>
      <c r="I86" s="284"/>
      <c r="J86" s="283"/>
      <c r="K86" s="284"/>
      <c r="L86" s="283"/>
      <c r="M86" s="284"/>
      <c r="N86" s="283"/>
      <c r="O86" s="284"/>
      <c r="P86" s="283"/>
      <c r="Q86" s="284"/>
      <c r="R86" s="283"/>
      <c r="S86" s="286"/>
      <c r="T86" s="289"/>
      <c r="U86" s="290"/>
      <c r="V86" s="305"/>
      <c r="W86" s="290"/>
      <c r="X86" s="305"/>
      <c r="Y86" s="290"/>
      <c r="Z86" s="305"/>
      <c r="AA86" s="290"/>
      <c r="AB86" s="305"/>
      <c r="AC86" s="290"/>
      <c r="AD86" s="305"/>
      <c r="AE86" s="290"/>
      <c r="AF86" s="305"/>
      <c r="AG86" s="296"/>
      <c r="AH86" s="289"/>
      <c r="AI86" s="290"/>
      <c r="AJ86" s="305"/>
      <c r="AK86" s="290"/>
      <c r="AL86" s="305"/>
      <c r="AM86" s="290"/>
      <c r="AN86" s="305"/>
      <c r="AO86" s="290"/>
      <c r="AP86" s="305"/>
      <c r="AQ86" s="290"/>
      <c r="AR86" s="305"/>
      <c r="AS86" s="290"/>
      <c r="AT86" s="305"/>
      <c r="AU86" s="296"/>
      <c r="AV86" s="289"/>
      <c r="AW86" s="290"/>
      <c r="AX86" s="305"/>
      <c r="AY86" s="290"/>
      <c r="AZ86" s="305"/>
      <c r="BA86" s="290"/>
      <c r="BB86" s="305"/>
      <c r="BC86" s="290"/>
      <c r="BD86" s="305"/>
      <c r="BE86" s="290"/>
      <c r="BF86" s="305"/>
      <c r="BG86" s="290"/>
      <c r="BH86" s="305"/>
      <c r="BI86" s="296"/>
      <c r="BJ86" s="289"/>
      <c r="BK86" s="290"/>
      <c r="BL86" s="305"/>
      <c r="BM86" s="290"/>
      <c r="BN86" s="305"/>
      <c r="BO86" s="290"/>
      <c r="BP86" s="305"/>
      <c r="BQ86" s="290"/>
      <c r="BR86" s="305"/>
      <c r="BS86" s="290"/>
      <c r="BT86" s="305"/>
      <c r="BU86" s="290"/>
      <c r="BV86" s="305"/>
      <c r="BW86" s="296"/>
      <c r="BX86" s="289"/>
      <c r="BY86" s="290"/>
      <c r="BZ86" s="305"/>
      <c r="CA86" s="290"/>
      <c r="CB86" s="305"/>
      <c r="CC86" s="290"/>
      <c r="CD86" s="305"/>
      <c r="CE86" s="296"/>
      <c r="GE86" s="47">
        <v>0.45833333333333298</v>
      </c>
      <c r="GF86" s="48"/>
      <c r="GG86" s="48"/>
    </row>
    <row r="87" spans="1:189" ht="11.25" customHeight="1" x14ac:dyDescent="0.2">
      <c r="A87" s="292" t="str">
        <f>FS37</f>
        <v>⌚</v>
      </c>
      <c r="B87" s="224"/>
      <c r="C87" s="224"/>
      <c r="D87" s="224"/>
      <c r="E87" s="293"/>
      <c r="F87" s="297">
        <f>EZ$37</f>
        <v>0</v>
      </c>
      <c r="G87" s="298"/>
      <c r="H87" s="299">
        <f>FA$37</f>
        <v>0</v>
      </c>
      <c r="I87" s="298"/>
      <c r="J87" s="299">
        <f>FB$37</f>
        <v>0</v>
      </c>
      <c r="K87" s="298"/>
      <c r="L87" s="299">
        <f>FC$37</f>
        <v>0</v>
      </c>
      <c r="M87" s="298"/>
      <c r="N87" s="299">
        <f>FD$37</f>
        <v>0</v>
      </c>
      <c r="O87" s="298"/>
      <c r="P87" s="299">
        <f>FE$37</f>
        <v>0</v>
      </c>
      <c r="Q87" s="298"/>
      <c r="R87" s="299">
        <f>FF$37</f>
        <v>0</v>
      </c>
      <c r="S87" s="302"/>
      <c r="T87" s="297">
        <f>F$87</f>
        <v>0</v>
      </c>
      <c r="U87" s="301"/>
      <c r="V87" s="303">
        <f t="shared" ref="V87" si="395">H$87</f>
        <v>0</v>
      </c>
      <c r="W87" s="301"/>
      <c r="X87" s="303">
        <f t="shared" ref="X87" si="396">J$87</f>
        <v>0</v>
      </c>
      <c r="Y87" s="301"/>
      <c r="Z87" s="303">
        <f t="shared" ref="Z87" si="397">L$87</f>
        <v>0</v>
      </c>
      <c r="AA87" s="301"/>
      <c r="AB87" s="303">
        <f t="shared" ref="AB87" si="398">N$87</f>
        <v>0</v>
      </c>
      <c r="AC87" s="301"/>
      <c r="AD87" s="303">
        <f t="shared" ref="AD87" si="399">P$87</f>
        <v>0</v>
      </c>
      <c r="AE87" s="301"/>
      <c r="AF87" s="303">
        <f t="shared" ref="AF87" si="400">R$87</f>
        <v>0</v>
      </c>
      <c r="AG87" s="300"/>
      <c r="AH87" s="297">
        <f t="shared" ref="AH87" si="401">T$87</f>
        <v>0</v>
      </c>
      <c r="AI87" s="301"/>
      <c r="AJ87" s="303">
        <f t="shared" ref="AJ87" si="402">V$87</f>
        <v>0</v>
      </c>
      <c r="AK87" s="301"/>
      <c r="AL87" s="303">
        <f t="shared" ref="AL87" si="403">X$87</f>
        <v>0</v>
      </c>
      <c r="AM87" s="301"/>
      <c r="AN87" s="303">
        <f t="shared" ref="AN87" si="404">Z$87</f>
        <v>0</v>
      </c>
      <c r="AO87" s="301"/>
      <c r="AP87" s="303">
        <f t="shared" ref="AP87" si="405">AB$87</f>
        <v>0</v>
      </c>
      <c r="AQ87" s="301"/>
      <c r="AR87" s="303">
        <f t="shared" ref="AR87" si="406">AD$87</f>
        <v>0</v>
      </c>
      <c r="AS87" s="301"/>
      <c r="AT87" s="303">
        <f t="shared" ref="AT87" si="407">AF$87</f>
        <v>0</v>
      </c>
      <c r="AU87" s="300"/>
      <c r="AV87" s="297">
        <f t="shared" ref="AV87" si="408">AH$87</f>
        <v>0</v>
      </c>
      <c r="AW87" s="301"/>
      <c r="AX87" s="303">
        <f t="shared" ref="AX87" si="409">AJ$87</f>
        <v>0</v>
      </c>
      <c r="AY87" s="301"/>
      <c r="AZ87" s="303">
        <f t="shared" ref="AZ87" si="410">AL$87</f>
        <v>0</v>
      </c>
      <c r="BA87" s="301"/>
      <c r="BB87" s="303">
        <f t="shared" ref="BB87" si="411">AN$87</f>
        <v>0</v>
      </c>
      <c r="BC87" s="301"/>
      <c r="BD87" s="303">
        <f t="shared" ref="BD87" si="412">AP$87</f>
        <v>0</v>
      </c>
      <c r="BE87" s="301"/>
      <c r="BF87" s="303">
        <f t="shared" ref="BF87" si="413">AR$87</f>
        <v>0</v>
      </c>
      <c r="BG87" s="301"/>
      <c r="BH87" s="303">
        <f t="shared" ref="BH87" si="414">AT$87</f>
        <v>0</v>
      </c>
      <c r="BI87" s="300"/>
      <c r="BJ87" s="297">
        <f t="shared" ref="BJ87" si="415">AV$87</f>
        <v>0</v>
      </c>
      <c r="BK87" s="301"/>
      <c r="BL87" s="303">
        <f t="shared" ref="BL87" si="416">AX$87</f>
        <v>0</v>
      </c>
      <c r="BM87" s="301"/>
      <c r="BN87" s="303">
        <f t="shared" ref="BN87" si="417">AZ$87</f>
        <v>0</v>
      </c>
      <c r="BO87" s="301"/>
      <c r="BP87" s="303">
        <f t="shared" ref="BP87" si="418">BB$87</f>
        <v>0</v>
      </c>
      <c r="BQ87" s="301"/>
      <c r="BR87" s="303">
        <f t="shared" ref="BR87" si="419">BD$87</f>
        <v>0</v>
      </c>
      <c r="BS87" s="301"/>
      <c r="BT87" s="303">
        <f t="shared" ref="BT87" si="420">BF$87</f>
        <v>0</v>
      </c>
      <c r="BU87" s="301"/>
      <c r="BV87" s="303">
        <f t="shared" ref="BV87" si="421">BH$87</f>
        <v>0</v>
      </c>
      <c r="BW87" s="300"/>
      <c r="BX87" s="297">
        <f t="shared" ref="BX87" si="422">BJ$87</f>
        <v>0</v>
      </c>
      <c r="BY87" s="301"/>
      <c r="BZ87" s="303">
        <f t="shared" ref="BZ87" si="423">BL$87</f>
        <v>0</v>
      </c>
      <c r="CA87" s="301"/>
      <c r="CB87" s="303">
        <f t="shared" ref="CB87" si="424">BN$87</f>
        <v>0</v>
      </c>
      <c r="CC87" s="301"/>
      <c r="CD87" s="303">
        <f t="shared" ref="CD87" si="425">BP$87</f>
        <v>0</v>
      </c>
      <c r="CE87" s="300"/>
      <c r="GE87" s="47">
        <v>0.46180555555555503</v>
      </c>
      <c r="GF87" s="48"/>
      <c r="GG87" s="48"/>
    </row>
    <row r="88" spans="1:189" ht="11.25" customHeight="1" x14ac:dyDescent="0.2">
      <c r="A88" s="224"/>
      <c r="B88" s="224"/>
      <c r="C88" s="224"/>
      <c r="D88" s="224"/>
      <c r="E88" s="293"/>
      <c r="F88" s="312"/>
      <c r="G88" s="307"/>
      <c r="H88" s="306"/>
      <c r="I88" s="307"/>
      <c r="J88" s="306"/>
      <c r="K88" s="307"/>
      <c r="L88" s="306"/>
      <c r="M88" s="307"/>
      <c r="N88" s="306"/>
      <c r="O88" s="307"/>
      <c r="P88" s="306"/>
      <c r="Q88" s="307"/>
      <c r="R88" s="306"/>
      <c r="S88" s="308"/>
      <c r="T88" s="309"/>
      <c r="U88" s="310"/>
      <c r="V88" s="311"/>
      <c r="W88" s="310"/>
      <c r="X88" s="311"/>
      <c r="Y88" s="310"/>
      <c r="Z88" s="311"/>
      <c r="AA88" s="310"/>
      <c r="AB88" s="311"/>
      <c r="AC88" s="310"/>
      <c r="AD88" s="311"/>
      <c r="AE88" s="310"/>
      <c r="AF88" s="311"/>
      <c r="AG88" s="313"/>
      <c r="AH88" s="309"/>
      <c r="AI88" s="310"/>
      <c r="AJ88" s="311"/>
      <c r="AK88" s="310"/>
      <c r="AL88" s="311"/>
      <c r="AM88" s="310"/>
      <c r="AN88" s="311"/>
      <c r="AO88" s="310"/>
      <c r="AP88" s="311"/>
      <c r="AQ88" s="310"/>
      <c r="AR88" s="311"/>
      <c r="AS88" s="310"/>
      <c r="AT88" s="311"/>
      <c r="AU88" s="313"/>
      <c r="AV88" s="309"/>
      <c r="AW88" s="310"/>
      <c r="AX88" s="311"/>
      <c r="AY88" s="310"/>
      <c r="AZ88" s="311"/>
      <c r="BA88" s="310"/>
      <c r="BB88" s="311"/>
      <c r="BC88" s="310"/>
      <c r="BD88" s="311"/>
      <c r="BE88" s="310"/>
      <c r="BF88" s="311"/>
      <c r="BG88" s="310"/>
      <c r="BH88" s="311"/>
      <c r="BI88" s="313"/>
      <c r="BJ88" s="309"/>
      <c r="BK88" s="310"/>
      <c r="BL88" s="311"/>
      <c r="BM88" s="310"/>
      <c r="BN88" s="311"/>
      <c r="BO88" s="310"/>
      <c r="BP88" s="311"/>
      <c r="BQ88" s="310"/>
      <c r="BR88" s="311"/>
      <c r="BS88" s="310"/>
      <c r="BT88" s="311"/>
      <c r="BU88" s="310"/>
      <c r="BV88" s="311"/>
      <c r="BW88" s="313"/>
      <c r="BX88" s="309"/>
      <c r="BY88" s="310"/>
      <c r="BZ88" s="311"/>
      <c r="CA88" s="310"/>
      <c r="CB88" s="311"/>
      <c r="CC88" s="310"/>
      <c r="CD88" s="311"/>
      <c r="CE88" s="313"/>
      <c r="GE88" s="47">
        <v>0.46527777777777701</v>
      </c>
      <c r="GF88" s="48"/>
      <c r="GG88" s="48"/>
    </row>
    <row r="89" spans="1:189" ht="11.25" customHeight="1" x14ac:dyDescent="0.2">
      <c r="GE89" s="47">
        <v>0.468749999999999</v>
      </c>
      <c r="GF89" s="48"/>
      <c r="GG89" s="48"/>
    </row>
    <row r="90" spans="1:189" ht="11.25" customHeight="1" x14ac:dyDescent="0.2">
      <c r="GE90" s="47">
        <v>0.47222222222222099</v>
      </c>
      <c r="GF90" s="48"/>
      <c r="GG90" s="48"/>
    </row>
    <row r="91" spans="1:189" ht="11.25" customHeight="1" x14ac:dyDescent="0.2">
      <c r="A91" s="6" t="s">
        <v>0</v>
      </c>
      <c r="BT91" s="314" t="s">
        <v>34</v>
      </c>
      <c r="BU91" s="314"/>
      <c r="BV91" s="314"/>
      <c r="BW91" s="314"/>
      <c r="BX91" s="314"/>
      <c r="BY91" s="314"/>
      <c r="BZ91" s="314"/>
      <c r="CA91" s="314"/>
      <c r="CB91" s="314"/>
      <c r="CC91" s="314"/>
      <c r="CD91" s="314"/>
      <c r="CE91" s="314"/>
      <c r="GE91" s="47">
        <v>0.47569444444444398</v>
      </c>
      <c r="GF91" s="48"/>
      <c r="GG91" s="48"/>
    </row>
    <row r="92" spans="1:189" s="9" customFormat="1" ht="11.25" customHeight="1" x14ac:dyDescent="0.2">
      <c r="GE92" s="47">
        <v>0.47916666666666602</v>
      </c>
      <c r="GF92" s="48"/>
      <c r="GG92" s="48"/>
    </row>
    <row r="93" spans="1:189" s="9" customFormat="1" ht="11.25" customHeight="1" x14ac:dyDescent="0.2">
      <c r="GE93" s="47">
        <v>0.48263888888888801</v>
      </c>
      <c r="GF93" s="48"/>
      <c r="GG93" s="48"/>
    </row>
    <row r="94" spans="1:189" s="9" customFormat="1" ht="11.25" customHeight="1" x14ac:dyDescent="0.2">
      <c r="GE94" s="47">
        <v>0.48611111111110999</v>
      </c>
      <c r="GF94" s="48"/>
      <c r="GG94" s="48"/>
    </row>
    <row r="95" spans="1:189" s="9" customFormat="1" ht="11.25" customHeight="1" x14ac:dyDescent="0.2">
      <c r="GE95" s="47">
        <v>0.48958333333333198</v>
      </c>
      <c r="GF95" s="48"/>
      <c r="GG95" s="48"/>
    </row>
    <row r="96" spans="1:189" s="9" customFormat="1" ht="11.25" customHeight="1" x14ac:dyDescent="0.2">
      <c r="GE96" s="47">
        <v>0.49305555555555503</v>
      </c>
      <c r="GF96" s="48"/>
      <c r="GG96" s="48"/>
    </row>
    <row r="97" spans="186:189" s="9" customFormat="1" ht="11.25" customHeight="1" x14ac:dyDescent="0.2">
      <c r="GE97" s="47">
        <v>0.49652777777777701</v>
      </c>
      <c r="GF97" s="48"/>
      <c r="GG97" s="48"/>
    </row>
    <row r="98" spans="186:189" s="9" customFormat="1" ht="11.25" customHeight="1" x14ac:dyDescent="0.2">
      <c r="GE98" s="47">
        <v>0.4993055555555555</v>
      </c>
      <c r="GF98" s="48"/>
      <c r="GG98" s="48"/>
    </row>
    <row r="99" spans="186:189" s="9" customFormat="1" ht="11.25" customHeight="1" x14ac:dyDescent="0.2">
      <c r="GD99" s="9">
        <v>2</v>
      </c>
      <c r="GE99" s="47">
        <v>0.5</v>
      </c>
      <c r="GF99" s="48"/>
      <c r="GG99" s="48"/>
    </row>
    <row r="100" spans="186:189" s="9" customFormat="1" ht="11.25" customHeight="1" x14ac:dyDescent="0.2">
      <c r="GE100" s="47">
        <v>0.50347222222222221</v>
      </c>
      <c r="GF100" s="48"/>
      <c r="GG100" s="48"/>
    </row>
    <row r="101" spans="186:189" s="9" customFormat="1" ht="11.25" customHeight="1" x14ac:dyDescent="0.2">
      <c r="GE101" s="47">
        <v>0.50694444444444398</v>
      </c>
      <c r="GF101" s="48"/>
      <c r="GG101" s="48"/>
    </row>
    <row r="102" spans="186:189" s="9" customFormat="1" ht="11.25" customHeight="1" x14ac:dyDescent="0.2">
      <c r="GE102" s="47">
        <v>0.51041666666666696</v>
      </c>
      <c r="GF102" s="48"/>
      <c r="GG102" s="48"/>
    </row>
    <row r="103" spans="186:189" s="9" customFormat="1" ht="11.25" customHeight="1" x14ac:dyDescent="0.2">
      <c r="GE103" s="47">
        <v>0.51388888888888895</v>
      </c>
      <c r="GF103" s="48"/>
      <c r="GG103" s="48"/>
    </row>
    <row r="104" spans="186:189" s="9" customFormat="1" ht="11.25" customHeight="1" x14ac:dyDescent="0.2">
      <c r="GE104" s="47">
        <v>0.51736111111111105</v>
      </c>
      <c r="GF104" s="48"/>
      <c r="GG104" s="48"/>
    </row>
    <row r="105" spans="186:189" s="9" customFormat="1" ht="11.25" customHeight="1" x14ac:dyDescent="0.2">
      <c r="GE105" s="47">
        <v>0.52083333333333304</v>
      </c>
      <c r="GF105" s="48"/>
      <c r="GG105" s="48"/>
    </row>
    <row r="106" spans="186:189" s="9" customFormat="1" ht="11.25" customHeight="1" x14ac:dyDescent="0.2">
      <c r="GE106" s="47">
        <v>0.52430555555555503</v>
      </c>
      <c r="GF106" s="48"/>
      <c r="GG106" s="48"/>
    </row>
    <row r="107" spans="186:189" s="9" customFormat="1" ht="11.25" customHeight="1" x14ac:dyDescent="0.2">
      <c r="GE107" s="47">
        <v>0.52777777777777801</v>
      </c>
      <c r="GF107" s="48"/>
      <c r="GG107" s="48"/>
    </row>
    <row r="108" spans="186:189" s="9" customFormat="1" ht="11.25" customHeight="1" x14ac:dyDescent="0.2">
      <c r="GE108" s="47">
        <v>0.53125</v>
      </c>
      <c r="GF108" s="48"/>
      <c r="GG108" s="48"/>
    </row>
    <row r="109" spans="186:189" s="9" customFormat="1" ht="11.25" customHeight="1" x14ac:dyDescent="0.2">
      <c r="GE109" s="47">
        <v>0.53472222222222199</v>
      </c>
      <c r="GF109" s="48"/>
      <c r="GG109" s="48"/>
    </row>
    <row r="110" spans="186:189" s="9" customFormat="1" ht="11.25" customHeight="1" x14ac:dyDescent="0.2">
      <c r="GE110" s="47">
        <v>0.53819444444444398</v>
      </c>
      <c r="GF110" s="48"/>
      <c r="GG110" s="48"/>
    </row>
    <row r="111" spans="186:189" s="9" customFormat="1" ht="11.25" customHeight="1" x14ac:dyDescent="0.2">
      <c r="GE111" s="47">
        <v>0.54166666666666696</v>
      </c>
      <c r="GF111" s="48"/>
      <c r="GG111" s="48"/>
    </row>
    <row r="112" spans="186:189" s="9" customFormat="1" ht="11.25" customHeight="1" x14ac:dyDescent="0.2">
      <c r="GE112" s="47">
        <v>0.54513888888888895</v>
      </c>
      <c r="GF112" s="48"/>
      <c r="GG112" s="48"/>
    </row>
    <row r="113" spans="187:189" s="9" customFormat="1" ht="11.25" customHeight="1" x14ac:dyDescent="0.2">
      <c r="GE113" s="47">
        <v>0.54861111111111105</v>
      </c>
      <c r="GF113" s="48"/>
      <c r="GG113" s="48"/>
    </row>
    <row r="114" spans="187:189" s="9" customFormat="1" ht="11.25" customHeight="1" x14ac:dyDescent="0.2">
      <c r="GE114" s="47">
        <v>0.55208333333333304</v>
      </c>
      <c r="GF114" s="48"/>
      <c r="GG114" s="48"/>
    </row>
    <row r="115" spans="187:189" s="9" customFormat="1" ht="11.25" customHeight="1" x14ac:dyDescent="0.2">
      <c r="GE115" s="47">
        <v>0.55555555555555503</v>
      </c>
    </row>
    <row r="116" spans="187:189" s="9" customFormat="1" ht="11.25" customHeight="1" x14ac:dyDescent="0.2">
      <c r="GE116" s="47">
        <v>0.55902777777777801</v>
      </c>
    </row>
    <row r="117" spans="187:189" s="9" customFormat="1" ht="11.25" customHeight="1" x14ac:dyDescent="0.2">
      <c r="GE117" s="47">
        <v>0.5625</v>
      </c>
    </row>
    <row r="118" spans="187:189" s="9" customFormat="1" ht="11.25" customHeight="1" x14ac:dyDescent="0.2">
      <c r="GE118" s="47">
        <v>0.56597222222222199</v>
      </c>
    </row>
    <row r="119" spans="187:189" s="9" customFormat="1" ht="11.25" customHeight="1" x14ac:dyDescent="0.2">
      <c r="GE119" s="47">
        <v>0.56944444444444398</v>
      </c>
    </row>
    <row r="120" spans="187:189" s="9" customFormat="1" ht="11.25" customHeight="1" x14ac:dyDescent="0.2">
      <c r="GE120" s="47">
        <v>0.57291666666666596</v>
      </c>
    </row>
    <row r="121" spans="187:189" s="9" customFormat="1" ht="11.25" customHeight="1" x14ac:dyDescent="0.2">
      <c r="GE121" s="47">
        <v>0.57638888888888895</v>
      </c>
    </row>
    <row r="122" spans="187:189" s="9" customFormat="1" ht="11.25" customHeight="1" x14ac:dyDescent="0.2">
      <c r="GE122" s="47">
        <v>0.57986111111111105</v>
      </c>
    </row>
    <row r="123" spans="187:189" s="9" customFormat="1" ht="11.25" customHeight="1" x14ac:dyDescent="0.2">
      <c r="GE123" s="47">
        <v>0.58333333333333304</v>
      </c>
    </row>
    <row r="124" spans="187:189" s="9" customFormat="1" ht="11.25" customHeight="1" x14ac:dyDescent="0.2">
      <c r="GE124" s="47">
        <v>0.58680555555555503</v>
      </c>
    </row>
    <row r="125" spans="187:189" s="9" customFormat="1" ht="11.25" customHeight="1" x14ac:dyDescent="0.2">
      <c r="GE125" s="47">
        <v>0.59027777777777701</v>
      </c>
    </row>
    <row r="126" spans="187:189" s="9" customFormat="1" ht="11.25" customHeight="1" x14ac:dyDescent="0.2">
      <c r="GE126" s="47">
        <v>0.59375</v>
      </c>
    </row>
    <row r="127" spans="187:189" s="9" customFormat="1" ht="11.25" customHeight="1" x14ac:dyDescent="0.2">
      <c r="GE127" s="47">
        <v>0.59722222222222199</v>
      </c>
    </row>
    <row r="128" spans="187:189" s="9" customFormat="1" ht="11.25" customHeight="1" x14ac:dyDescent="0.2">
      <c r="GE128" s="47">
        <v>0.60069444444444398</v>
      </c>
    </row>
    <row r="129" spans="187:187" s="9" customFormat="1" ht="11.25" customHeight="1" x14ac:dyDescent="0.2">
      <c r="GE129" s="47">
        <v>0.60416666666666596</v>
      </c>
    </row>
    <row r="130" spans="187:187" s="9" customFormat="1" ht="11.25" customHeight="1" x14ac:dyDescent="0.2">
      <c r="GE130" s="47">
        <v>0.60763888888888895</v>
      </c>
    </row>
    <row r="131" spans="187:187" s="9" customFormat="1" ht="11.25" customHeight="1" x14ac:dyDescent="0.2">
      <c r="GE131" s="47">
        <v>0.61111111111111105</v>
      </c>
    </row>
    <row r="132" spans="187:187" s="9" customFormat="1" ht="11.25" customHeight="1" x14ac:dyDescent="0.2">
      <c r="GE132" s="47">
        <v>0.61458333333333304</v>
      </c>
    </row>
    <row r="133" spans="187:187" s="9" customFormat="1" ht="11.25" customHeight="1" x14ac:dyDescent="0.2">
      <c r="GE133" s="47">
        <v>0.61805555555555503</v>
      </c>
    </row>
    <row r="134" spans="187:187" s="9" customFormat="1" ht="11.25" customHeight="1" x14ac:dyDescent="0.2">
      <c r="GE134" s="47">
        <v>0.62152777777777701</v>
      </c>
    </row>
    <row r="135" spans="187:187" s="9" customFormat="1" ht="11.25" customHeight="1" x14ac:dyDescent="0.2">
      <c r="GE135" s="47">
        <v>0.625</v>
      </c>
    </row>
    <row r="136" spans="187:187" s="9" customFormat="1" ht="11.25" customHeight="1" x14ac:dyDescent="0.2">
      <c r="GE136" s="47">
        <v>0.62847222222222199</v>
      </c>
    </row>
    <row r="137" spans="187:187" s="9" customFormat="1" ht="11.25" customHeight="1" x14ac:dyDescent="0.2">
      <c r="GE137" s="47">
        <v>0.63194444444444398</v>
      </c>
    </row>
    <row r="138" spans="187:187" s="9" customFormat="1" ht="11.25" customHeight="1" x14ac:dyDescent="0.2">
      <c r="GE138" s="47">
        <v>0.63541666666666596</v>
      </c>
    </row>
    <row r="139" spans="187:187" s="9" customFormat="1" ht="11.25" customHeight="1" x14ac:dyDescent="0.2">
      <c r="GE139" s="47">
        <v>0.63888888888888795</v>
      </c>
    </row>
    <row r="140" spans="187:187" s="9" customFormat="1" ht="11.25" customHeight="1" x14ac:dyDescent="0.2">
      <c r="GE140" s="47">
        <v>0.64236111111111105</v>
      </c>
    </row>
    <row r="141" spans="187:187" s="9" customFormat="1" ht="11.25" customHeight="1" x14ac:dyDescent="0.2">
      <c r="GE141" s="47">
        <v>0.64583333333333304</v>
      </c>
    </row>
    <row r="142" spans="187:187" s="9" customFormat="1" ht="11.25" customHeight="1" x14ac:dyDescent="0.2">
      <c r="GE142" s="47">
        <v>0.64930555555555503</v>
      </c>
    </row>
    <row r="143" spans="187:187" s="9" customFormat="1" ht="11.25" customHeight="1" x14ac:dyDescent="0.2">
      <c r="GE143" s="47">
        <v>0.65277777777777701</v>
      </c>
    </row>
    <row r="144" spans="187:187" s="9" customFormat="1" ht="11.25" customHeight="1" x14ac:dyDescent="0.2">
      <c r="GE144" s="47">
        <v>0.656249999999999</v>
      </c>
    </row>
    <row r="145" spans="1:187" s="9" customFormat="1" ht="11.25" customHeight="1" x14ac:dyDescent="0.2">
      <c r="GE145" s="47">
        <v>0.65972222222222199</v>
      </c>
    </row>
    <row r="146" spans="1:187" s="9" customFormat="1" ht="11.25" customHeight="1" x14ac:dyDescent="0.2">
      <c r="GE146" s="47">
        <v>0.66319444444444398</v>
      </c>
    </row>
    <row r="147" spans="1:187" s="9" customFormat="1" ht="11.25" customHeight="1" x14ac:dyDescent="0.2">
      <c r="GE147" s="47">
        <v>0.66666666666666596</v>
      </c>
    </row>
    <row r="148" spans="1:187" s="9" customFormat="1" ht="11.25" customHeight="1" x14ac:dyDescent="0.2">
      <c r="GE148" s="47">
        <v>0.67013888888888795</v>
      </c>
    </row>
    <row r="149" spans="1:187" s="9" customFormat="1" ht="11.25" customHeight="1" x14ac:dyDescent="0.2">
      <c r="GE149" s="47">
        <v>0.67361111111111005</v>
      </c>
    </row>
    <row r="150" spans="1:187" s="9" customFormat="1" ht="11.25" customHeight="1" x14ac:dyDescent="0.2">
      <c r="GE150" s="47">
        <v>0.67708333333333304</v>
      </c>
    </row>
    <row r="151" spans="1:187" s="9" customFormat="1" ht="11.25" customHeight="1" x14ac:dyDescent="0.2">
      <c r="GE151" s="47">
        <v>0.68055555555555503</v>
      </c>
    </row>
    <row r="152" spans="1:187" s="9" customFormat="1" ht="11.25" customHeight="1" x14ac:dyDescent="0.2">
      <c r="CG152" s="9" t="str">
        <f>IF(B152&lt;&gt;"",1,"")</f>
        <v/>
      </c>
      <c r="GE152" s="47">
        <v>0.68402777777777701</v>
      </c>
    </row>
    <row r="153" spans="1:187" s="9" customFormat="1" ht="11.25" customHeight="1" x14ac:dyDescent="0.2">
      <c r="CG153" s="9" t="str">
        <f>IF(BO152&lt;&gt;"",1,"")</f>
        <v/>
      </c>
      <c r="GE153" s="47">
        <v>0.687499999999999</v>
      </c>
    </row>
    <row r="154" spans="1:187" s="9" customFormat="1" ht="11.25" customHeight="1" x14ac:dyDescent="0.2">
      <c r="GE154" s="47">
        <v>0.69097222222222199</v>
      </c>
    </row>
    <row r="155" spans="1:187" s="9" customFormat="1" ht="11.25" customHeight="1" x14ac:dyDescent="0.35">
      <c r="BO155" s="12"/>
      <c r="BP155" s="12"/>
      <c r="BQ155" s="12"/>
      <c r="BR155" s="12"/>
      <c r="BS155" s="12"/>
      <c r="BT155" s="12"/>
      <c r="BU155" s="12"/>
      <c r="BV155" s="12"/>
      <c r="BW155" s="12"/>
      <c r="BX155" s="12"/>
      <c r="BY155" s="12"/>
      <c r="BZ155" s="12"/>
      <c r="CA155" s="12"/>
      <c r="CB155" s="12"/>
      <c r="CC155" s="12"/>
      <c r="GE155" s="47">
        <v>0.69444444444444398</v>
      </c>
    </row>
    <row r="156" spans="1:187" s="9" customFormat="1" ht="11.25" customHeight="1" x14ac:dyDescent="0.35">
      <c r="BO156" s="12"/>
      <c r="BP156" s="12"/>
      <c r="BQ156" s="12"/>
      <c r="BR156" s="12"/>
      <c r="BS156" s="12"/>
      <c r="BT156" s="12"/>
      <c r="BU156" s="12"/>
      <c r="BV156" s="12"/>
      <c r="BW156" s="12"/>
      <c r="BX156" s="12"/>
      <c r="BY156" s="12"/>
      <c r="BZ156" s="12"/>
      <c r="CA156" s="12"/>
      <c r="CB156" s="12"/>
      <c r="CC156" s="12"/>
      <c r="GE156" s="47">
        <v>0.69791666666666596</v>
      </c>
    </row>
    <row r="157" spans="1:187" s="9" customFormat="1" ht="11.25" customHeight="1" x14ac:dyDescent="0.35">
      <c r="BO157" s="12"/>
      <c r="BP157" s="12"/>
      <c r="BQ157" s="12"/>
      <c r="BR157" s="12"/>
      <c r="BS157" s="12"/>
      <c r="BT157" s="12"/>
      <c r="BU157" s="12"/>
      <c r="BV157" s="12"/>
      <c r="BW157" s="12"/>
      <c r="BX157" s="12"/>
      <c r="BY157" s="12"/>
      <c r="BZ157" s="12"/>
      <c r="CA157" s="12"/>
      <c r="CB157" s="12"/>
      <c r="CC157" s="12"/>
      <c r="GE157" s="47">
        <v>0.70138888888888795</v>
      </c>
    </row>
    <row r="158" spans="1:187" s="9" customFormat="1" ht="11.25" customHeight="1" x14ac:dyDescent="0.2">
      <c r="GE158" s="47">
        <v>0.70486111111111005</v>
      </c>
    </row>
    <row r="159" spans="1:187" s="9" customFormat="1" ht="11.25" customHeight="1" x14ac:dyDescent="0.35">
      <c r="BQ159" s="12"/>
      <c r="BR159" s="12"/>
      <c r="BS159" s="12"/>
      <c r="BT159" s="12"/>
      <c r="BU159" s="12"/>
      <c r="BV159" s="12"/>
      <c r="BW159" s="12"/>
      <c r="BX159" s="12"/>
      <c r="BY159" s="12"/>
      <c r="BZ159" s="12"/>
      <c r="CA159" s="12"/>
      <c r="CB159" s="12"/>
      <c r="CC159" s="12"/>
      <c r="GE159" s="47">
        <v>0.70833333333333304</v>
      </c>
    </row>
    <row r="160" spans="1:187" s="9" customFormat="1" ht="11.25" customHeight="1" x14ac:dyDescent="0.2">
      <c r="A160" s="13"/>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GE160" s="47">
        <v>0.71180555555555503</v>
      </c>
    </row>
    <row r="161" spans="69:187" s="9" customFormat="1" ht="11.25" customHeight="1" x14ac:dyDescent="0.35">
      <c r="BQ161" s="12"/>
      <c r="BR161" s="12"/>
      <c r="BS161" s="12"/>
      <c r="BT161" s="12"/>
      <c r="BU161" s="12"/>
      <c r="BV161" s="12"/>
      <c r="BW161" s="12"/>
      <c r="BX161" s="12"/>
      <c r="BY161" s="12"/>
      <c r="BZ161" s="12"/>
      <c r="CA161" s="12"/>
      <c r="CB161" s="12"/>
      <c r="CC161" s="12"/>
      <c r="GE161" s="47">
        <v>0.71527777777777701</v>
      </c>
    </row>
    <row r="162" spans="69:187" s="9" customFormat="1" ht="11.25" customHeight="1" x14ac:dyDescent="0.2">
      <c r="GE162" s="47">
        <v>0.718749999999999</v>
      </c>
    </row>
    <row r="163" spans="69:187" s="9" customFormat="1" ht="11.25" customHeight="1" x14ac:dyDescent="0.2">
      <c r="GE163" s="47">
        <v>0.72222222222222099</v>
      </c>
    </row>
    <row r="164" spans="69:187" s="9" customFormat="1" ht="11.25" customHeight="1" x14ac:dyDescent="0.2">
      <c r="GE164" s="47">
        <v>0.72569444444444398</v>
      </c>
    </row>
    <row r="165" spans="69:187" s="9" customFormat="1" ht="11.25" customHeight="1" x14ac:dyDescent="0.2">
      <c r="GE165" s="47">
        <v>0.72916666666666596</v>
      </c>
    </row>
    <row r="166" spans="69:187" s="9" customFormat="1" ht="11.25" customHeight="1" x14ac:dyDescent="0.2">
      <c r="GE166" s="47">
        <v>0.73263888888888795</v>
      </c>
    </row>
    <row r="167" spans="69:187" s="9" customFormat="1" ht="11.25" customHeight="1" x14ac:dyDescent="0.2">
      <c r="GE167" s="47">
        <v>0.73611111111111005</v>
      </c>
    </row>
    <row r="168" spans="69:187" s="9" customFormat="1" ht="11.25" customHeight="1" x14ac:dyDescent="0.2">
      <c r="GE168" s="47">
        <v>0.73958333333333204</v>
      </c>
    </row>
    <row r="169" spans="69:187" s="9" customFormat="1" ht="11.25" customHeight="1" x14ac:dyDescent="0.2">
      <c r="GE169" s="47">
        <v>0.74305555555555503</v>
      </c>
    </row>
    <row r="170" spans="69:187" s="9" customFormat="1" ht="11.25" customHeight="1" x14ac:dyDescent="0.2">
      <c r="GE170" s="47">
        <v>0.74652777777777701</v>
      </c>
    </row>
    <row r="171" spans="69:187" s="9" customFormat="1" ht="11.25" customHeight="1" x14ac:dyDescent="0.2">
      <c r="GE171" s="47">
        <v>0.74930555555555556</v>
      </c>
    </row>
    <row r="172" spans="69:187" s="9" customFormat="1" ht="11.25" customHeight="1" x14ac:dyDescent="0.2">
      <c r="GD172" s="9">
        <v>3</v>
      </c>
      <c r="GE172" s="47">
        <v>0.75</v>
      </c>
    </row>
    <row r="173" spans="69:187" s="9" customFormat="1" ht="11.25" customHeight="1" x14ac:dyDescent="0.2">
      <c r="GE173" s="47">
        <v>0.75347222222222221</v>
      </c>
    </row>
    <row r="174" spans="69:187" s="9" customFormat="1" ht="11.25" customHeight="1" x14ac:dyDescent="0.2">
      <c r="GE174" s="47">
        <v>0.75694444444444398</v>
      </c>
    </row>
    <row r="175" spans="69:187" s="9" customFormat="1" ht="11.25" customHeight="1" x14ac:dyDescent="0.2">
      <c r="GE175" s="47">
        <v>0.76041666666666696</v>
      </c>
    </row>
    <row r="176" spans="69:187" s="9" customFormat="1" ht="11.25" customHeight="1" x14ac:dyDescent="0.2">
      <c r="GE176" s="47">
        <v>0.76388888888888895</v>
      </c>
    </row>
    <row r="177" spans="187:187" s="9" customFormat="1" ht="11.25" customHeight="1" x14ac:dyDescent="0.2">
      <c r="GE177" s="47">
        <v>0.76736111111111105</v>
      </c>
    </row>
    <row r="178" spans="187:187" s="9" customFormat="1" ht="11.25" customHeight="1" x14ac:dyDescent="0.2">
      <c r="GE178" s="47">
        <v>0.77083333333333304</v>
      </c>
    </row>
    <row r="179" spans="187:187" s="9" customFormat="1" ht="11.25" customHeight="1" x14ac:dyDescent="0.2">
      <c r="GE179" s="47">
        <v>0.77430555555555503</v>
      </c>
    </row>
    <row r="180" spans="187:187" s="9" customFormat="1" ht="11.25" customHeight="1" x14ac:dyDescent="0.2">
      <c r="GE180" s="47">
        <v>0.77777777777777801</v>
      </c>
    </row>
    <row r="181" spans="187:187" s="9" customFormat="1" ht="11.25" customHeight="1" x14ac:dyDescent="0.2">
      <c r="GE181" s="47">
        <v>0.78125</v>
      </c>
    </row>
    <row r="182" spans="187:187" s="9" customFormat="1" ht="11.25" customHeight="1" x14ac:dyDescent="0.2">
      <c r="GE182" s="47">
        <v>0.78472222222222199</v>
      </c>
    </row>
    <row r="183" spans="187:187" s="9" customFormat="1" ht="11.25" customHeight="1" x14ac:dyDescent="0.2">
      <c r="GE183" s="47">
        <v>0.78819444444444398</v>
      </c>
    </row>
    <row r="184" spans="187:187" s="9" customFormat="1" ht="11.25" customHeight="1" x14ac:dyDescent="0.2">
      <c r="GE184" s="47">
        <v>0.79166666666666696</v>
      </c>
    </row>
    <row r="185" spans="187:187" s="9" customFormat="1" ht="11.25" customHeight="1" x14ac:dyDescent="0.2">
      <c r="GE185" s="47">
        <v>0.79513888888888895</v>
      </c>
    </row>
    <row r="186" spans="187:187" s="9" customFormat="1" ht="11.25" customHeight="1" x14ac:dyDescent="0.2">
      <c r="GE186" s="47">
        <v>0.79861111111111105</v>
      </c>
    </row>
    <row r="187" spans="187:187" s="9" customFormat="1" ht="11.25" customHeight="1" x14ac:dyDescent="0.2">
      <c r="GE187" s="47">
        <v>0.80208333333333304</v>
      </c>
    </row>
    <row r="188" spans="187:187" s="9" customFormat="1" ht="11.25" customHeight="1" x14ac:dyDescent="0.2">
      <c r="GE188" s="47">
        <v>0.80555555555555503</v>
      </c>
    </row>
    <row r="189" spans="187:187" s="9" customFormat="1" ht="11.25" customHeight="1" x14ac:dyDescent="0.2">
      <c r="GE189" s="47">
        <v>0.80902777777777801</v>
      </c>
    </row>
    <row r="190" spans="187:187" s="9" customFormat="1" ht="11.25" customHeight="1" x14ac:dyDescent="0.2">
      <c r="GE190" s="47">
        <v>0.8125</v>
      </c>
    </row>
    <row r="191" spans="187:187" s="9" customFormat="1" ht="11.25" customHeight="1" x14ac:dyDescent="0.2">
      <c r="GE191" s="47">
        <v>0.81597222222222199</v>
      </c>
    </row>
    <row r="192" spans="187:187" s="9" customFormat="1" ht="11.25" customHeight="1" x14ac:dyDescent="0.2">
      <c r="GE192" s="47">
        <v>0.81944444444444398</v>
      </c>
    </row>
    <row r="193" spans="187:187" s="9" customFormat="1" ht="11.25" customHeight="1" x14ac:dyDescent="0.2">
      <c r="GE193" s="47">
        <v>0.82291666666666596</v>
      </c>
    </row>
    <row r="194" spans="187:187" s="9" customFormat="1" ht="11.25" customHeight="1" x14ac:dyDescent="0.2">
      <c r="GE194" s="47">
        <v>0.82638888888888895</v>
      </c>
    </row>
    <row r="195" spans="187:187" s="9" customFormat="1" ht="11.25" customHeight="1" x14ac:dyDescent="0.2">
      <c r="GE195" s="47">
        <v>0.82986111111111105</v>
      </c>
    </row>
    <row r="196" spans="187:187" s="9" customFormat="1" ht="11.25" customHeight="1" x14ac:dyDescent="0.2">
      <c r="GE196" s="47">
        <v>0.83333333333333304</v>
      </c>
    </row>
    <row r="197" spans="187:187" s="9" customFormat="1" ht="11.25" customHeight="1" x14ac:dyDescent="0.2">
      <c r="GE197" s="47">
        <v>0.83680555555555503</v>
      </c>
    </row>
    <row r="198" spans="187:187" s="9" customFormat="1" ht="11.25" customHeight="1" x14ac:dyDescent="0.2">
      <c r="GE198" s="47">
        <v>0.84027777777777701</v>
      </c>
    </row>
    <row r="199" spans="187:187" s="9" customFormat="1" ht="11.25" customHeight="1" x14ac:dyDescent="0.2">
      <c r="GE199" s="47">
        <v>0.84375</v>
      </c>
    </row>
    <row r="200" spans="187:187" s="9" customFormat="1" ht="11.25" customHeight="1" x14ac:dyDescent="0.2">
      <c r="GE200" s="47">
        <v>0.84722222222222199</v>
      </c>
    </row>
    <row r="201" spans="187:187" s="9" customFormat="1" ht="11.25" customHeight="1" x14ac:dyDescent="0.2">
      <c r="GE201" s="47">
        <v>0.85069444444444398</v>
      </c>
    </row>
    <row r="202" spans="187:187" s="9" customFormat="1" ht="11.25" customHeight="1" x14ac:dyDescent="0.2">
      <c r="GE202" s="47">
        <v>0.85416666666666596</v>
      </c>
    </row>
    <row r="203" spans="187:187" s="9" customFormat="1" ht="11.25" customHeight="1" x14ac:dyDescent="0.2">
      <c r="GE203" s="47">
        <v>0.85763888888888895</v>
      </c>
    </row>
    <row r="204" spans="187:187" s="9" customFormat="1" x14ac:dyDescent="0.2">
      <c r="GE204" s="47">
        <v>0.86111111111111105</v>
      </c>
    </row>
    <row r="205" spans="187:187" s="9" customFormat="1" x14ac:dyDescent="0.2">
      <c r="GE205" s="47">
        <v>0.86458333333333304</v>
      </c>
    </row>
    <row r="206" spans="187:187" s="9" customFormat="1" x14ac:dyDescent="0.2">
      <c r="GE206" s="47">
        <v>0.86805555555555503</v>
      </c>
    </row>
    <row r="207" spans="187:187" s="9" customFormat="1" x14ac:dyDescent="0.2">
      <c r="GE207" s="47">
        <v>0.87152777777777701</v>
      </c>
    </row>
    <row r="208" spans="187:187" s="9" customFormat="1" x14ac:dyDescent="0.2">
      <c r="GE208" s="47">
        <v>0.875</v>
      </c>
    </row>
    <row r="209" spans="186:187" s="9" customFormat="1" x14ac:dyDescent="0.2">
      <c r="GE209" s="47">
        <v>0.87847222222222199</v>
      </c>
    </row>
    <row r="210" spans="186:187" s="9" customFormat="1" x14ac:dyDescent="0.2">
      <c r="GE210" s="47">
        <v>0.88194444444444398</v>
      </c>
    </row>
    <row r="211" spans="186:187" s="9" customFormat="1" x14ac:dyDescent="0.2">
      <c r="GE211" s="47">
        <v>0.88541666666666596</v>
      </c>
    </row>
    <row r="212" spans="186:187" s="9" customFormat="1" x14ac:dyDescent="0.2">
      <c r="GE212" s="47">
        <v>0.88888888888888795</v>
      </c>
    </row>
    <row r="213" spans="186:187" s="9" customFormat="1" x14ac:dyDescent="0.2">
      <c r="GE213" s="47">
        <v>0.89236111111111105</v>
      </c>
    </row>
    <row r="214" spans="186:187" s="9" customFormat="1" x14ac:dyDescent="0.2">
      <c r="GE214" s="47">
        <v>0.89583333333333304</v>
      </c>
    </row>
    <row r="215" spans="186:187" s="9" customFormat="1" x14ac:dyDescent="0.2">
      <c r="GE215" s="47">
        <v>0.89930555555555503</v>
      </c>
    </row>
    <row r="216" spans="186:187" s="9" customFormat="1" x14ac:dyDescent="0.2">
      <c r="GE216" s="47">
        <v>0.90277777777777701</v>
      </c>
    </row>
    <row r="217" spans="186:187" s="9" customFormat="1" x14ac:dyDescent="0.2">
      <c r="GE217" s="47">
        <v>0.906249999999999</v>
      </c>
    </row>
    <row r="218" spans="186:187" s="9" customFormat="1" x14ac:dyDescent="0.2">
      <c r="GE218" s="47">
        <v>0.90972222222222199</v>
      </c>
    </row>
    <row r="219" spans="186:187" s="9" customFormat="1" x14ac:dyDescent="0.2">
      <c r="GE219" s="47">
        <v>0.91319444444444398</v>
      </c>
    </row>
    <row r="220" spans="186:187" s="9" customFormat="1" x14ac:dyDescent="0.2">
      <c r="GE220" s="47">
        <v>0.9159722222222223</v>
      </c>
    </row>
    <row r="221" spans="186:187" s="9" customFormat="1" x14ac:dyDescent="0.2">
      <c r="GD221" s="9">
        <v>4</v>
      </c>
      <c r="GE221" s="47">
        <v>0.91666666666666663</v>
      </c>
    </row>
    <row r="222" spans="186:187" s="9" customFormat="1" x14ac:dyDescent="0.2">
      <c r="GE222" s="47">
        <v>0.92013888888888884</v>
      </c>
    </row>
    <row r="223" spans="186:187" s="9" customFormat="1" x14ac:dyDescent="0.2">
      <c r="GE223" s="47">
        <v>0.92361111111111105</v>
      </c>
    </row>
    <row r="224" spans="186:187" s="9" customFormat="1" x14ac:dyDescent="0.2">
      <c r="GE224" s="47">
        <v>0.92708333333333304</v>
      </c>
    </row>
    <row r="225" spans="187:187" s="9" customFormat="1" x14ac:dyDescent="0.2">
      <c r="GE225" s="47">
        <v>0.93055555555555503</v>
      </c>
    </row>
    <row r="226" spans="187:187" s="9" customFormat="1" x14ac:dyDescent="0.2">
      <c r="GE226" s="47">
        <v>0.93402777777777801</v>
      </c>
    </row>
    <row r="227" spans="187:187" s="9" customFormat="1" x14ac:dyDescent="0.2">
      <c r="GE227" s="47">
        <v>0.9375</v>
      </c>
    </row>
    <row r="228" spans="187:187" s="9" customFormat="1" x14ac:dyDescent="0.2">
      <c r="GE228" s="47">
        <v>0.94097222222222199</v>
      </c>
    </row>
    <row r="229" spans="187:187" s="9" customFormat="1" x14ac:dyDescent="0.2">
      <c r="GE229" s="47">
        <v>0.94444444444444398</v>
      </c>
    </row>
    <row r="230" spans="187:187" s="9" customFormat="1" x14ac:dyDescent="0.2">
      <c r="GE230" s="47">
        <v>0.94791666666666696</v>
      </c>
    </row>
    <row r="231" spans="187:187" s="9" customFormat="1" x14ac:dyDescent="0.2">
      <c r="GE231" s="47">
        <v>0.95138888888888895</v>
      </c>
    </row>
    <row r="232" spans="187:187" s="9" customFormat="1" x14ac:dyDescent="0.2">
      <c r="GE232" s="47">
        <v>0.95486111111111105</v>
      </c>
    </row>
    <row r="233" spans="187:187" s="9" customFormat="1" x14ac:dyDescent="0.2">
      <c r="GE233" s="47">
        <v>0.95833333333333304</v>
      </c>
    </row>
    <row r="234" spans="187:187" s="9" customFormat="1" x14ac:dyDescent="0.2">
      <c r="GE234" s="47">
        <v>0.96180555555555503</v>
      </c>
    </row>
    <row r="235" spans="187:187" s="9" customFormat="1" x14ac:dyDescent="0.2">
      <c r="GE235" s="47">
        <v>0.96527777777777801</v>
      </c>
    </row>
    <row r="236" spans="187:187" s="9" customFormat="1" x14ac:dyDescent="0.2">
      <c r="GE236" s="47">
        <v>0.96875</v>
      </c>
    </row>
    <row r="237" spans="187:187" s="9" customFormat="1" x14ac:dyDescent="0.2">
      <c r="GE237" s="47">
        <v>0.97222222222222199</v>
      </c>
    </row>
    <row r="238" spans="187:187" s="9" customFormat="1" x14ac:dyDescent="0.2">
      <c r="GE238" s="47">
        <v>0.97569444444444398</v>
      </c>
    </row>
    <row r="239" spans="187:187" s="9" customFormat="1" x14ac:dyDescent="0.2">
      <c r="GE239" s="47">
        <v>0.97916666666666596</v>
      </c>
    </row>
    <row r="240" spans="187:187" s="9" customFormat="1" x14ac:dyDescent="0.2">
      <c r="GE240" s="47">
        <v>0.98263888888888895</v>
      </c>
    </row>
    <row r="241" spans="187:187" s="9" customFormat="1" x14ac:dyDescent="0.2">
      <c r="GE241" s="47">
        <v>0.98611111111111105</v>
      </c>
    </row>
    <row r="242" spans="187:187" s="9" customFormat="1" x14ac:dyDescent="0.2">
      <c r="GE242" s="47">
        <v>0.98958333333333304</v>
      </c>
    </row>
    <row r="243" spans="187:187" s="9" customFormat="1" x14ac:dyDescent="0.2">
      <c r="GE243" s="47">
        <v>0.99305555555555503</v>
      </c>
    </row>
    <row r="244" spans="187:187" s="9" customFormat="1" x14ac:dyDescent="0.2">
      <c r="GE244" s="47">
        <v>0.99652777777777701</v>
      </c>
    </row>
    <row r="245" spans="187:187" s="9" customFormat="1" x14ac:dyDescent="0.2">
      <c r="GE245" s="47">
        <v>1</v>
      </c>
    </row>
    <row r="246" spans="187:187" s="9" customFormat="1" x14ac:dyDescent="0.2">
      <c r="GE246" s="47">
        <v>1.0034722222222201</v>
      </c>
    </row>
    <row r="247" spans="187:187" s="9" customFormat="1" x14ac:dyDescent="0.2">
      <c r="GE247" s="47">
        <v>1.00694444444444</v>
      </c>
    </row>
    <row r="248" spans="187:187" s="9" customFormat="1" x14ac:dyDescent="0.2">
      <c r="GE248" s="47">
        <v>1.0104166666666701</v>
      </c>
    </row>
    <row r="249" spans="187:187" s="9" customFormat="1" x14ac:dyDescent="0.2">
      <c r="GE249" s="47">
        <v>1.0138888888888899</v>
      </c>
    </row>
    <row r="250" spans="187:187" s="9" customFormat="1" x14ac:dyDescent="0.2">
      <c r="GE250" s="47">
        <v>1.0173611111111101</v>
      </c>
    </row>
    <row r="251" spans="187:187" s="9" customFormat="1" x14ac:dyDescent="0.2">
      <c r="GE251" s="47">
        <v>1.0208333333333299</v>
      </c>
    </row>
    <row r="252" spans="187:187" s="9" customFormat="1" x14ac:dyDescent="0.2">
      <c r="GE252" s="47">
        <v>1.02430555555556</v>
      </c>
    </row>
    <row r="253" spans="187:187" s="9" customFormat="1" x14ac:dyDescent="0.2">
      <c r="GE253" s="47">
        <v>1.0277777777777799</v>
      </c>
    </row>
    <row r="254" spans="187:187" s="9" customFormat="1" x14ac:dyDescent="0.2">
      <c r="GE254" s="47">
        <v>1.03125</v>
      </c>
    </row>
    <row r="255" spans="187:187" s="9" customFormat="1" x14ac:dyDescent="0.2">
      <c r="GE255" s="47">
        <v>1.0347222222222201</v>
      </c>
    </row>
    <row r="256" spans="187:187" s="9" customFormat="1" x14ac:dyDescent="0.2">
      <c r="GE256" s="47">
        <v>1.03819444444444</v>
      </c>
    </row>
    <row r="257" spans="187:187" s="9" customFormat="1" x14ac:dyDescent="0.2">
      <c r="GE257" s="47">
        <v>1.0416666666666701</v>
      </c>
    </row>
    <row r="258" spans="187:187" s="9" customFormat="1" x14ac:dyDescent="0.2">
      <c r="GE258" s="47">
        <v>1.0451388888888899</v>
      </c>
    </row>
    <row r="259" spans="187:187" s="9" customFormat="1" x14ac:dyDescent="0.2">
      <c r="GE259" s="47">
        <v>1.0486111111111101</v>
      </c>
    </row>
    <row r="260" spans="187:187" s="9" customFormat="1" x14ac:dyDescent="0.2">
      <c r="GE260" s="47">
        <v>1.0520833333333299</v>
      </c>
    </row>
    <row r="261" spans="187:187" s="9" customFormat="1" x14ac:dyDescent="0.2">
      <c r="GE261" s="47">
        <v>1.05555555555555</v>
      </c>
    </row>
    <row r="262" spans="187:187" s="9" customFormat="1" x14ac:dyDescent="0.2">
      <c r="GE262" s="47">
        <v>1.0590277777777799</v>
      </c>
    </row>
    <row r="263" spans="187:187" s="9" customFormat="1" x14ac:dyDescent="0.2">
      <c r="GE263" s="47">
        <v>1.0625</v>
      </c>
    </row>
    <row r="264" spans="187:187" s="9" customFormat="1" x14ac:dyDescent="0.2">
      <c r="GE264" s="47">
        <v>1.0659722222222201</v>
      </c>
    </row>
    <row r="265" spans="187:187" s="9" customFormat="1" x14ac:dyDescent="0.2">
      <c r="GE265" s="47">
        <v>1.06944444444444</v>
      </c>
    </row>
    <row r="266" spans="187:187" s="9" customFormat="1" x14ac:dyDescent="0.2">
      <c r="GE266" s="47">
        <v>1.0729166666666701</v>
      </c>
    </row>
    <row r="267" spans="187:187" s="9" customFormat="1" x14ac:dyDescent="0.2">
      <c r="GE267" s="47">
        <v>1.0763888888888899</v>
      </c>
    </row>
    <row r="268" spans="187:187" s="9" customFormat="1" x14ac:dyDescent="0.2">
      <c r="GE268" s="47">
        <v>1.0798611111111101</v>
      </c>
    </row>
    <row r="269" spans="187:187" s="9" customFormat="1" x14ac:dyDescent="0.2">
      <c r="GE269" s="47">
        <v>1.0833333333333299</v>
      </c>
    </row>
    <row r="270" spans="187:187" s="9" customFormat="1" x14ac:dyDescent="0.2">
      <c r="GE270" s="47">
        <v>1.08680555555555</v>
      </c>
    </row>
    <row r="271" spans="187:187" s="9" customFormat="1" x14ac:dyDescent="0.2">
      <c r="GE271" s="47">
        <v>1.0902777777777799</v>
      </c>
    </row>
    <row r="272" spans="187:187" s="9" customFormat="1" x14ac:dyDescent="0.2">
      <c r="GE272" s="47">
        <v>1.09375</v>
      </c>
    </row>
    <row r="273" spans="187:187" s="9" customFormat="1" x14ac:dyDescent="0.2">
      <c r="GE273" s="47">
        <v>1.0972222222222201</v>
      </c>
    </row>
    <row r="274" spans="187:187" s="9" customFormat="1" x14ac:dyDescent="0.2">
      <c r="GE274" s="47">
        <v>1.10069444444444</v>
      </c>
    </row>
    <row r="275" spans="187:187" s="9" customFormat="1" x14ac:dyDescent="0.2">
      <c r="GE275" s="47">
        <v>1.1041666666666701</v>
      </c>
    </row>
    <row r="276" spans="187:187" s="9" customFormat="1" x14ac:dyDescent="0.2">
      <c r="GE276" s="47">
        <v>1.1076388888888899</v>
      </c>
    </row>
    <row r="277" spans="187:187" s="9" customFormat="1" x14ac:dyDescent="0.2">
      <c r="GE277" s="47">
        <v>1.1111111111111101</v>
      </c>
    </row>
    <row r="278" spans="187:187" s="9" customFormat="1" x14ac:dyDescent="0.2">
      <c r="GE278" s="47">
        <v>1.1145833333333299</v>
      </c>
    </row>
    <row r="279" spans="187:187" s="9" customFormat="1" x14ac:dyDescent="0.2">
      <c r="GE279" s="47">
        <v>1.11805555555555</v>
      </c>
    </row>
    <row r="280" spans="187:187" s="9" customFormat="1" x14ac:dyDescent="0.2">
      <c r="GE280" s="47">
        <v>1.1215277777777799</v>
      </c>
    </row>
    <row r="281" spans="187:187" s="9" customFormat="1" x14ac:dyDescent="0.2">
      <c r="GE281" s="47">
        <v>1.125</v>
      </c>
    </row>
    <row r="282" spans="187:187" s="9" customFormat="1" x14ac:dyDescent="0.2">
      <c r="GE282" s="47">
        <v>1.1284722222222201</v>
      </c>
    </row>
    <row r="283" spans="187:187" s="9" customFormat="1" x14ac:dyDescent="0.2">
      <c r="GE283" s="47">
        <v>1.13194444444444</v>
      </c>
    </row>
    <row r="284" spans="187:187" s="9" customFormat="1" x14ac:dyDescent="0.2">
      <c r="GE284" s="47">
        <v>1.1354166666666701</v>
      </c>
    </row>
    <row r="285" spans="187:187" s="9" customFormat="1" x14ac:dyDescent="0.2">
      <c r="GE285" s="47">
        <v>1.1388888888888899</v>
      </c>
    </row>
    <row r="286" spans="187:187" s="9" customFormat="1" x14ac:dyDescent="0.2">
      <c r="GE286" s="47">
        <v>1.1423611111111101</v>
      </c>
    </row>
    <row r="287" spans="187:187" s="9" customFormat="1" x14ac:dyDescent="0.2">
      <c r="GE287" s="47">
        <v>1.1458333333333299</v>
      </c>
    </row>
    <row r="288" spans="187:187" s="9" customFormat="1" x14ac:dyDescent="0.2">
      <c r="GE288" s="47">
        <v>1.14930555555555</v>
      </c>
    </row>
    <row r="289" spans="187:187" s="9" customFormat="1" x14ac:dyDescent="0.2">
      <c r="GE289" s="47">
        <v>1.1527777777777799</v>
      </c>
    </row>
    <row r="290" spans="187:187" s="9" customFormat="1" x14ac:dyDescent="0.2">
      <c r="GE290" s="47">
        <v>1.15625</v>
      </c>
    </row>
    <row r="291" spans="187:187" s="9" customFormat="1" x14ac:dyDescent="0.2">
      <c r="GE291" s="47">
        <v>1.1597222222222201</v>
      </c>
    </row>
    <row r="292" spans="187:187" s="9" customFormat="1" x14ac:dyDescent="0.2">
      <c r="GE292" s="47">
        <v>1.16319444444444</v>
      </c>
    </row>
    <row r="293" spans="187:187" s="9" customFormat="1" x14ac:dyDescent="0.2">
      <c r="GE293" s="47">
        <v>1.1666666666666701</v>
      </c>
    </row>
    <row r="294" spans="187:187" s="9" customFormat="1" x14ac:dyDescent="0.2">
      <c r="GE294" s="47">
        <v>1.1701388888888899</v>
      </c>
    </row>
    <row r="295" spans="187:187" s="9" customFormat="1" x14ac:dyDescent="0.2">
      <c r="GE295" s="47">
        <v>1.1736111111111101</v>
      </c>
    </row>
    <row r="296" spans="187:187" s="9" customFormat="1" x14ac:dyDescent="0.2">
      <c r="GE296" s="47">
        <v>1.1770833333333299</v>
      </c>
    </row>
    <row r="297" spans="187:187" s="9" customFormat="1" x14ac:dyDescent="0.2">
      <c r="GE297" s="47">
        <v>1.18055555555555</v>
      </c>
    </row>
    <row r="298" spans="187:187" s="9" customFormat="1" x14ac:dyDescent="0.2">
      <c r="GE298" s="47">
        <v>1.1840277777777799</v>
      </c>
    </row>
    <row r="299" spans="187:187" s="9" customFormat="1" x14ac:dyDescent="0.2">
      <c r="GE299" s="47">
        <v>1.1875</v>
      </c>
    </row>
    <row r="300" spans="187:187" s="9" customFormat="1" x14ac:dyDescent="0.2">
      <c r="GE300" s="47">
        <v>1.1909722222222201</v>
      </c>
    </row>
    <row r="301" spans="187:187" s="9" customFormat="1" x14ac:dyDescent="0.2">
      <c r="GE301" s="47">
        <v>1.19444444444444</v>
      </c>
    </row>
    <row r="302" spans="187:187" s="9" customFormat="1" x14ac:dyDescent="0.2">
      <c r="GE302" s="47">
        <v>1.1979166666666701</v>
      </c>
    </row>
    <row r="303" spans="187:187" s="9" customFormat="1" x14ac:dyDescent="0.2">
      <c r="GE303" s="47">
        <v>1.2013888888888899</v>
      </c>
    </row>
    <row r="304" spans="187:187" s="9" customFormat="1" x14ac:dyDescent="0.2">
      <c r="GE304" s="47">
        <v>1.2048611111111101</v>
      </c>
    </row>
    <row r="305" spans="187:187" s="9" customFormat="1" x14ac:dyDescent="0.2">
      <c r="GE305" s="47">
        <v>1.2083333333333299</v>
      </c>
    </row>
    <row r="306" spans="187:187" s="9" customFormat="1" x14ac:dyDescent="0.2">
      <c r="GE306" s="47">
        <v>1.21180555555555</v>
      </c>
    </row>
    <row r="307" spans="187:187" s="9" customFormat="1" x14ac:dyDescent="0.2">
      <c r="GE307" s="47">
        <v>1.2152777777777799</v>
      </c>
    </row>
    <row r="308" spans="187:187" s="9" customFormat="1" x14ac:dyDescent="0.2">
      <c r="GE308" s="47">
        <v>1.21875</v>
      </c>
    </row>
    <row r="309" spans="187:187" s="9" customFormat="1" x14ac:dyDescent="0.2">
      <c r="GE309" s="47">
        <v>1.2222222222222201</v>
      </c>
    </row>
    <row r="310" spans="187:187" s="9" customFormat="1" x14ac:dyDescent="0.2">
      <c r="GE310" s="47">
        <v>1.22569444444444</v>
      </c>
    </row>
    <row r="311" spans="187:187" s="9" customFormat="1" x14ac:dyDescent="0.2">
      <c r="GE311" s="47">
        <v>1.2291666666666701</v>
      </c>
    </row>
    <row r="312" spans="187:187" s="9" customFormat="1" x14ac:dyDescent="0.2">
      <c r="GE312" s="47">
        <v>1.2326388888888899</v>
      </c>
    </row>
    <row r="313" spans="187:187" s="9" customFormat="1" x14ac:dyDescent="0.2">
      <c r="GE313" s="47">
        <v>1.2361111111111101</v>
      </c>
    </row>
    <row r="314" spans="187:187" s="9" customFormat="1" x14ac:dyDescent="0.2">
      <c r="GE314" s="47">
        <v>1.2395833333333299</v>
      </c>
    </row>
    <row r="315" spans="187:187" s="9" customFormat="1" x14ac:dyDescent="0.2">
      <c r="GE315" s="47">
        <v>1.24305555555555</v>
      </c>
    </row>
    <row r="316" spans="187:187" s="9" customFormat="1" x14ac:dyDescent="0.2">
      <c r="GE316" s="47">
        <v>1.2465277777777799</v>
      </c>
    </row>
    <row r="317" spans="187:187" s="9" customFormat="1" x14ac:dyDescent="0.2">
      <c r="GE317" s="47">
        <v>0.24930555555555556</v>
      </c>
    </row>
    <row r="318" spans="187:187" s="9" customFormat="1" x14ac:dyDescent="0.2"/>
    <row r="319" spans="187:187" s="9" customFormat="1" x14ac:dyDescent="0.2"/>
    <row r="320" spans="187:187" s="9" customFormat="1" x14ac:dyDescent="0.2"/>
  </sheetData>
  <sheetProtection algorithmName="SHA-512" hashValue="hWLZRWciHYku0b9ovxKnaiRhjTFcuNHQovcUtzp2jJaVjUy5bs0DsiNlM9DCPz2XFyslI0ukx+u+GnSJmbJriw==" saltValue="UAiq4vVZ6ckIEJTbu72RMA==" spinCount="100000" sheet="1" objects="1" scenarios="1" selectLockedCells="1"/>
  <mergeCells count="883">
    <mergeCell ref="BZ85:CA86"/>
    <mergeCell ref="CB85:CC86"/>
    <mergeCell ref="CD85:CE86"/>
    <mergeCell ref="BR85:BS86"/>
    <mergeCell ref="BT85:BU86"/>
    <mergeCell ref="BV85:BW86"/>
    <mergeCell ref="BX83:BY84"/>
    <mergeCell ref="BZ83:CA84"/>
    <mergeCell ref="CB83:CC84"/>
    <mergeCell ref="CD83:CE84"/>
    <mergeCell ref="BR83:BS84"/>
    <mergeCell ref="BX85:BY86"/>
    <mergeCell ref="BV83:BW84"/>
    <mergeCell ref="BT83:BU84"/>
    <mergeCell ref="BT91:CE91"/>
    <mergeCell ref="BX87:BY88"/>
    <mergeCell ref="BZ87:CA88"/>
    <mergeCell ref="CB87:CC88"/>
    <mergeCell ref="CD87:CE88"/>
    <mergeCell ref="BL87:BM88"/>
    <mergeCell ref="BN87:BO88"/>
    <mergeCell ref="BP87:BQ88"/>
    <mergeCell ref="BR87:BS88"/>
    <mergeCell ref="BT87:BU88"/>
    <mergeCell ref="BV87:BW88"/>
    <mergeCell ref="AZ87:BA88"/>
    <mergeCell ref="BB87:BC88"/>
    <mergeCell ref="BD87:BE88"/>
    <mergeCell ref="BF87:BG88"/>
    <mergeCell ref="BH87:BI88"/>
    <mergeCell ref="BJ87:BK88"/>
    <mergeCell ref="AN87:AO88"/>
    <mergeCell ref="AP87:AQ88"/>
    <mergeCell ref="AR87:AS88"/>
    <mergeCell ref="AT87:AU88"/>
    <mergeCell ref="AV87:AW88"/>
    <mergeCell ref="AX87:AY88"/>
    <mergeCell ref="AV85:AW86"/>
    <mergeCell ref="AX85:AY86"/>
    <mergeCell ref="AB85:AC86"/>
    <mergeCell ref="AD85:AE86"/>
    <mergeCell ref="AF85:AG86"/>
    <mergeCell ref="AH85:AI86"/>
    <mergeCell ref="AD87:AE88"/>
    <mergeCell ref="AF87:AG88"/>
    <mergeCell ref="AH87:AI88"/>
    <mergeCell ref="AJ87:AK88"/>
    <mergeCell ref="AL87:AM88"/>
    <mergeCell ref="AR85:AS86"/>
    <mergeCell ref="AT85:AU86"/>
    <mergeCell ref="AN85:AO86"/>
    <mergeCell ref="AP85:AQ86"/>
    <mergeCell ref="AB87:AC88"/>
    <mergeCell ref="BL85:BM86"/>
    <mergeCell ref="BN85:BO86"/>
    <mergeCell ref="BP85:BQ86"/>
    <mergeCell ref="AZ85:BA86"/>
    <mergeCell ref="BB85:BC86"/>
    <mergeCell ref="BD85:BE86"/>
    <mergeCell ref="BF85:BG86"/>
    <mergeCell ref="BH85:BI86"/>
    <mergeCell ref="BJ85:BK86"/>
    <mergeCell ref="A85:E86"/>
    <mergeCell ref="F85:G86"/>
    <mergeCell ref="H85:I86"/>
    <mergeCell ref="J85:K86"/>
    <mergeCell ref="L85:M86"/>
    <mergeCell ref="N85:O86"/>
    <mergeCell ref="A87:E88"/>
    <mergeCell ref="F87:G88"/>
    <mergeCell ref="H87:I88"/>
    <mergeCell ref="J87:K88"/>
    <mergeCell ref="L87:M88"/>
    <mergeCell ref="N87:O88"/>
    <mergeCell ref="P87:Q88"/>
    <mergeCell ref="R87:S88"/>
    <mergeCell ref="T87:U88"/>
    <mergeCell ref="V87:W88"/>
    <mergeCell ref="X87:Y88"/>
    <mergeCell ref="Z87:AA88"/>
    <mergeCell ref="AB83:AC84"/>
    <mergeCell ref="AD83:AE84"/>
    <mergeCell ref="AF83:AG84"/>
    <mergeCell ref="AH83:AI84"/>
    <mergeCell ref="AJ83:AK84"/>
    <mergeCell ref="AL83:AM84"/>
    <mergeCell ref="P85:Q86"/>
    <mergeCell ref="R85:S86"/>
    <mergeCell ref="T85:U86"/>
    <mergeCell ref="V85:W86"/>
    <mergeCell ref="X85:Y86"/>
    <mergeCell ref="Z85:AA86"/>
    <mergeCell ref="P83:Q84"/>
    <mergeCell ref="R83:S84"/>
    <mergeCell ref="T83:U84"/>
    <mergeCell ref="V83:W84"/>
    <mergeCell ref="X83:Y84"/>
    <mergeCell ref="Z83:AA84"/>
    <mergeCell ref="AJ85:AK86"/>
    <mergeCell ref="AL85:AM86"/>
    <mergeCell ref="AZ83:BA84"/>
    <mergeCell ref="BB83:BC84"/>
    <mergeCell ref="BD83:BE84"/>
    <mergeCell ref="BF83:BG84"/>
    <mergeCell ref="BH83:BI84"/>
    <mergeCell ref="BJ83:BK84"/>
    <mergeCell ref="AN83:AO84"/>
    <mergeCell ref="AP83:AQ84"/>
    <mergeCell ref="AR83:AS84"/>
    <mergeCell ref="AT83:AU84"/>
    <mergeCell ref="AV83:AW84"/>
    <mergeCell ref="BL83:BM84"/>
    <mergeCell ref="BN83:BO84"/>
    <mergeCell ref="BP83:BQ84"/>
    <mergeCell ref="AX83:AY84"/>
    <mergeCell ref="BX81:BY82"/>
    <mergeCell ref="BZ81:CA82"/>
    <mergeCell ref="CB81:CC82"/>
    <mergeCell ref="CD81:CE82"/>
    <mergeCell ref="A83:E84"/>
    <mergeCell ref="F83:G84"/>
    <mergeCell ref="H83:I84"/>
    <mergeCell ref="J83:K84"/>
    <mergeCell ref="L83:M84"/>
    <mergeCell ref="N83:O84"/>
    <mergeCell ref="BL81:BM82"/>
    <mergeCell ref="BN81:BO82"/>
    <mergeCell ref="BP81:BQ82"/>
    <mergeCell ref="BR81:BS82"/>
    <mergeCell ref="BT81:BU82"/>
    <mergeCell ref="BV81:BW82"/>
    <mergeCell ref="AZ81:BA82"/>
    <mergeCell ref="BB81:BC82"/>
    <mergeCell ref="BD81:BE82"/>
    <mergeCell ref="BF81:BG82"/>
    <mergeCell ref="BH81:BI82"/>
    <mergeCell ref="BJ81:BK82"/>
    <mergeCell ref="AN81:AO82"/>
    <mergeCell ref="AP81:AQ82"/>
    <mergeCell ref="X79:Y80"/>
    <mergeCell ref="Z79:AA80"/>
    <mergeCell ref="AR81:AS82"/>
    <mergeCell ref="AT81:AU82"/>
    <mergeCell ref="AV81:AW82"/>
    <mergeCell ref="AX81:AY82"/>
    <mergeCell ref="AB81:AC82"/>
    <mergeCell ref="AD81:AE82"/>
    <mergeCell ref="AF81:AG82"/>
    <mergeCell ref="AH81:AI82"/>
    <mergeCell ref="AJ81:AK82"/>
    <mergeCell ref="AL81:AM82"/>
    <mergeCell ref="BX79:BY80"/>
    <mergeCell ref="BZ79:CA80"/>
    <mergeCell ref="CB79:CC80"/>
    <mergeCell ref="AX79:AY80"/>
    <mergeCell ref="AB79:AC80"/>
    <mergeCell ref="AD79:AE80"/>
    <mergeCell ref="AF79:AG80"/>
    <mergeCell ref="AH79:AI80"/>
    <mergeCell ref="AJ79:AK80"/>
    <mergeCell ref="AL79:AM80"/>
    <mergeCell ref="BR79:BS80"/>
    <mergeCell ref="BT79:BU80"/>
    <mergeCell ref="BV79:BW80"/>
    <mergeCell ref="AZ79:BA80"/>
    <mergeCell ref="BB79:BC80"/>
    <mergeCell ref="BD79:BE80"/>
    <mergeCell ref="BF79:BG80"/>
    <mergeCell ref="BH79:BI80"/>
    <mergeCell ref="BJ79:BK80"/>
    <mergeCell ref="A81:E82"/>
    <mergeCell ref="F81:G82"/>
    <mergeCell ref="H81:I82"/>
    <mergeCell ref="J81:K82"/>
    <mergeCell ref="L81:M82"/>
    <mergeCell ref="N81:O82"/>
    <mergeCell ref="BL79:BM80"/>
    <mergeCell ref="BN79:BO80"/>
    <mergeCell ref="BP79:BQ80"/>
    <mergeCell ref="AN79:AO80"/>
    <mergeCell ref="AP79:AQ80"/>
    <mergeCell ref="AR79:AS80"/>
    <mergeCell ref="AT79:AU80"/>
    <mergeCell ref="AV79:AW80"/>
    <mergeCell ref="P81:Q82"/>
    <mergeCell ref="R81:S82"/>
    <mergeCell ref="T81:U82"/>
    <mergeCell ref="V81:W82"/>
    <mergeCell ref="X81:Y82"/>
    <mergeCell ref="Z81:AA82"/>
    <mergeCell ref="P79:Q80"/>
    <mergeCell ref="R79:S80"/>
    <mergeCell ref="T79:U80"/>
    <mergeCell ref="V79:W80"/>
    <mergeCell ref="BZ77:CA78"/>
    <mergeCell ref="CB77:CC78"/>
    <mergeCell ref="CD77:CE78"/>
    <mergeCell ref="A79:E80"/>
    <mergeCell ref="F79:G80"/>
    <mergeCell ref="H79:I80"/>
    <mergeCell ref="J79:K80"/>
    <mergeCell ref="L79:M80"/>
    <mergeCell ref="N79:O80"/>
    <mergeCell ref="BL77:BM78"/>
    <mergeCell ref="BN77:BO78"/>
    <mergeCell ref="BP77:BQ78"/>
    <mergeCell ref="BR77:BS78"/>
    <mergeCell ref="BT77:BU78"/>
    <mergeCell ref="BV77:BW78"/>
    <mergeCell ref="AZ77:BA78"/>
    <mergeCell ref="BB77:BC78"/>
    <mergeCell ref="BD77:BE78"/>
    <mergeCell ref="BF77:BG78"/>
    <mergeCell ref="BH77:BI78"/>
    <mergeCell ref="BJ77:BK78"/>
    <mergeCell ref="AN77:AO78"/>
    <mergeCell ref="AP77:AQ78"/>
    <mergeCell ref="CD79:CE80"/>
    <mergeCell ref="AV77:AW78"/>
    <mergeCell ref="AX77:AY78"/>
    <mergeCell ref="AB77:AC78"/>
    <mergeCell ref="AD77:AE78"/>
    <mergeCell ref="AF77:AG78"/>
    <mergeCell ref="AH77:AI78"/>
    <mergeCell ref="AJ77:AK78"/>
    <mergeCell ref="AL77:AM78"/>
    <mergeCell ref="BX77:BY78"/>
    <mergeCell ref="P77:Q78"/>
    <mergeCell ref="R77:S78"/>
    <mergeCell ref="T77:U78"/>
    <mergeCell ref="V77:W78"/>
    <mergeCell ref="X77:Y78"/>
    <mergeCell ref="Z77:AA78"/>
    <mergeCell ref="BX75:BY76"/>
    <mergeCell ref="BZ75:CA76"/>
    <mergeCell ref="CB75:CC76"/>
    <mergeCell ref="AX75:AY76"/>
    <mergeCell ref="AB75:AC76"/>
    <mergeCell ref="AD75:AE76"/>
    <mergeCell ref="AF75:AG76"/>
    <mergeCell ref="AH75:AI76"/>
    <mergeCell ref="AJ75:AK76"/>
    <mergeCell ref="AL75:AM76"/>
    <mergeCell ref="P75:Q76"/>
    <mergeCell ref="R75:S76"/>
    <mergeCell ref="T75:U76"/>
    <mergeCell ref="V75:W76"/>
    <mergeCell ref="X75:Y76"/>
    <mergeCell ref="Z75:AA76"/>
    <mergeCell ref="AR77:AS78"/>
    <mergeCell ref="AT77:AU78"/>
    <mergeCell ref="CD75:CE76"/>
    <mergeCell ref="A77:E78"/>
    <mergeCell ref="F77:G78"/>
    <mergeCell ref="H77:I78"/>
    <mergeCell ref="J77:K78"/>
    <mergeCell ref="L77:M78"/>
    <mergeCell ref="N77:O78"/>
    <mergeCell ref="BL75:BM76"/>
    <mergeCell ref="BN75:BO76"/>
    <mergeCell ref="BP75:BQ76"/>
    <mergeCell ref="BR75:BS76"/>
    <mergeCell ref="BT75:BU76"/>
    <mergeCell ref="BV75:BW76"/>
    <mergeCell ref="AZ75:BA76"/>
    <mergeCell ref="BB75:BC76"/>
    <mergeCell ref="BD75:BE76"/>
    <mergeCell ref="BF75:BG76"/>
    <mergeCell ref="BH75:BI76"/>
    <mergeCell ref="BJ75:BK76"/>
    <mergeCell ref="AN75:AO76"/>
    <mergeCell ref="AP75:AQ76"/>
    <mergeCell ref="AR75:AS76"/>
    <mergeCell ref="AT75:AU76"/>
    <mergeCell ref="AV75:AW76"/>
    <mergeCell ref="BX73:BY74"/>
    <mergeCell ref="BZ73:CA74"/>
    <mergeCell ref="CB73:CC74"/>
    <mergeCell ref="CD73:CE74"/>
    <mergeCell ref="A75:E76"/>
    <mergeCell ref="F75:G76"/>
    <mergeCell ref="H75:I76"/>
    <mergeCell ref="J75:K76"/>
    <mergeCell ref="L75:M76"/>
    <mergeCell ref="N75:O76"/>
    <mergeCell ref="BL73:BM74"/>
    <mergeCell ref="BN73:BO74"/>
    <mergeCell ref="BP73:BQ74"/>
    <mergeCell ref="BR73:BS74"/>
    <mergeCell ref="BT73:BU74"/>
    <mergeCell ref="BV73:BW74"/>
    <mergeCell ref="AZ73:BA74"/>
    <mergeCell ref="BB73:BC74"/>
    <mergeCell ref="BD73:BE74"/>
    <mergeCell ref="BF73:BG74"/>
    <mergeCell ref="BH73:BI74"/>
    <mergeCell ref="BJ73:BK74"/>
    <mergeCell ref="AN73:AO74"/>
    <mergeCell ref="AP73:AQ74"/>
    <mergeCell ref="X71:Y72"/>
    <mergeCell ref="Z71:AA72"/>
    <mergeCell ref="AR73:AS74"/>
    <mergeCell ref="AT73:AU74"/>
    <mergeCell ref="AV73:AW74"/>
    <mergeCell ref="AX73:AY74"/>
    <mergeCell ref="AB73:AC74"/>
    <mergeCell ref="AD73:AE74"/>
    <mergeCell ref="AF73:AG74"/>
    <mergeCell ref="AH73:AI74"/>
    <mergeCell ref="AJ73:AK74"/>
    <mergeCell ref="AL73:AM74"/>
    <mergeCell ref="BX71:BY72"/>
    <mergeCell ref="BZ71:CA72"/>
    <mergeCell ref="CB71:CC72"/>
    <mergeCell ref="AX71:AY72"/>
    <mergeCell ref="AB71:AC72"/>
    <mergeCell ref="AD71:AE72"/>
    <mergeCell ref="AF71:AG72"/>
    <mergeCell ref="AH71:AI72"/>
    <mergeCell ref="AJ71:AK72"/>
    <mergeCell ref="AL71:AM72"/>
    <mergeCell ref="BR71:BS72"/>
    <mergeCell ref="BT71:BU72"/>
    <mergeCell ref="BV71:BW72"/>
    <mergeCell ref="AZ71:BA72"/>
    <mergeCell ref="BB71:BC72"/>
    <mergeCell ref="BD71:BE72"/>
    <mergeCell ref="BF71:BG72"/>
    <mergeCell ref="BH71:BI72"/>
    <mergeCell ref="BJ71:BK72"/>
    <mergeCell ref="A73:E74"/>
    <mergeCell ref="F73:G74"/>
    <mergeCell ref="H73:I74"/>
    <mergeCell ref="J73:K74"/>
    <mergeCell ref="L73:M74"/>
    <mergeCell ref="N73:O74"/>
    <mergeCell ref="BL71:BM72"/>
    <mergeCell ref="BN71:BO72"/>
    <mergeCell ref="BP71:BQ72"/>
    <mergeCell ref="AN71:AO72"/>
    <mergeCell ref="AP71:AQ72"/>
    <mergeCell ref="AR71:AS72"/>
    <mergeCell ref="AT71:AU72"/>
    <mergeCell ref="AV71:AW72"/>
    <mergeCell ref="P73:Q74"/>
    <mergeCell ref="R73:S74"/>
    <mergeCell ref="T73:U74"/>
    <mergeCell ref="V73:W74"/>
    <mergeCell ref="X73:Y74"/>
    <mergeCell ref="Z73:AA74"/>
    <mergeCell ref="P71:Q72"/>
    <mergeCell ref="R71:S72"/>
    <mergeCell ref="T71:U72"/>
    <mergeCell ref="V71:W72"/>
    <mergeCell ref="BZ69:CA70"/>
    <mergeCell ref="CB69:CC70"/>
    <mergeCell ref="CD69:CE70"/>
    <mergeCell ref="A71:E72"/>
    <mergeCell ref="F71:G72"/>
    <mergeCell ref="H71:I72"/>
    <mergeCell ref="J71:K72"/>
    <mergeCell ref="L71:M72"/>
    <mergeCell ref="N71:O72"/>
    <mergeCell ref="BL69:BM70"/>
    <mergeCell ref="BN69:BO70"/>
    <mergeCell ref="BP69:BQ70"/>
    <mergeCell ref="BR69:BS70"/>
    <mergeCell ref="BT69:BU70"/>
    <mergeCell ref="BV69:BW70"/>
    <mergeCell ref="AZ69:BA70"/>
    <mergeCell ref="BB69:BC70"/>
    <mergeCell ref="BD69:BE70"/>
    <mergeCell ref="BF69:BG70"/>
    <mergeCell ref="BH69:BI70"/>
    <mergeCell ref="BJ69:BK70"/>
    <mergeCell ref="AN69:AO70"/>
    <mergeCell ref="AP69:AQ70"/>
    <mergeCell ref="CD71:CE72"/>
    <mergeCell ref="AV69:AW70"/>
    <mergeCell ref="AX69:AY70"/>
    <mergeCell ref="AB69:AC70"/>
    <mergeCell ref="AD69:AE70"/>
    <mergeCell ref="AF69:AG70"/>
    <mergeCell ref="AH69:AI70"/>
    <mergeCell ref="AJ69:AK70"/>
    <mergeCell ref="AL69:AM70"/>
    <mergeCell ref="BX69:BY70"/>
    <mergeCell ref="P69:Q70"/>
    <mergeCell ref="R69:S70"/>
    <mergeCell ref="T69:U70"/>
    <mergeCell ref="V69:W70"/>
    <mergeCell ref="X69:Y70"/>
    <mergeCell ref="Z69:AA70"/>
    <mergeCell ref="BX67:BY68"/>
    <mergeCell ref="BZ67:CA68"/>
    <mergeCell ref="CB67:CC68"/>
    <mergeCell ref="AX67:AY68"/>
    <mergeCell ref="AB67:AC68"/>
    <mergeCell ref="AD67:AE68"/>
    <mergeCell ref="AF67:AG68"/>
    <mergeCell ref="AH67:AI68"/>
    <mergeCell ref="AJ67:AK68"/>
    <mergeCell ref="AL67:AM68"/>
    <mergeCell ref="P67:Q68"/>
    <mergeCell ref="R67:S68"/>
    <mergeCell ref="T67:U68"/>
    <mergeCell ref="V67:W68"/>
    <mergeCell ref="X67:Y68"/>
    <mergeCell ref="Z67:AA68"/>
    <mergeCell ref="AR69:AS70"/>
    <mergeCell ref="AT69:AU70"/>
    <mergeCell ref="CD67:CE68"/>
    <mergeCell ref="A69:E70"/>
    <mergeCell ref="F69:G70"/>
    <mergeCell ref="H69:I70"/>
    <mergeCell ref="J69:K70"/>
    <mergeCell ref="L69:M70"/>
    <mergeCell ref="N69:O70"/>
    <mergeCell ref="BL67:BM68"/>
    <mergeCell ref="BN67:BO68"/>
    <mergeCell ref="BP67:BQ68"/>
    <mergeCell ref="BR67:BS68"/>
    <mergeCell ref="BT67:BU68"/>
    <mergeCell ref="BV67:BW68"/>
    <mergeCell ref="AZ67:BA68"/>
    <mergeCell ref="BB67:BC68"/>
    <mergeCell ref="BD67:BE68"/>
    <mergeCell ref="BF67:BG68"/>
    <mergeCell ref="BH67:BI68"/>
    <mergeCell ref="BJ67:BK68"/>
    <mergeCell ref="AN67:AO68"/>
    <mergeCell ref="AP67:AQ68"/>
    <mergeCell ref="AR67:AS68"/>
    <mergeCell ref="AT67:AU68"/>
    <mergeCell ref="AV67:AW68"/>
    <mergeCell ref="BX65:BY66"/>
    <mergeCell ref="BZ65:CA66"/>
    <mergeCell ref="CB65:CC66"/>
    <mergeCell ref="CD65:CE66"/>
    <mergeCell ref="A67:E68"/>
    <mergeCell ref="F67:G68"/>
    <mergeCell ref="H67:I68"/>
    <mergeCell ref="J67:K68"/>
    <mergeCell ref="L67:M68"/>
    <mergeCell ref="N67:O68"/>
    <mergeCell ref="BL65:BM66"/>
    <mergeCell ref="BN65:BO66"/>
    <mergeCell ref="BP65:BQ66"/>
    <mergeCell ref="BR65:BS66"/>
    <mergeCell ref="BT65:BU66"/>
    <mergeCell ref="BV65:BW66"/>
    <mergeCell ref="AZ65:BA66"/>
    <mergeCell ref="BB65:BC66"/>
    <mergeCell ref="BD65:BE66"/>
    <mergeCell ref="BF65:BG66"/>
    <mergeCell ref="BH65:BI66"/>
    <mergeCell ref="BJ65:BK66"/>
    <mergeCell ref="AN65:AO66"/>
    <mergeCell ref="AP65:AQ66"/>
    <mergeCell ref="AR65:AS66"/>
    <mergeCell ref="AT65:AU66"/>
    <mergeCell ref="AV65:AW66"/>
    <mergeCell ref="AX65:AY66"/>
    <mergeCell ref="AB65:AC66"/>
    <mergeCell ref="AD65:AE66"/>
    <mergeCell ref="AF65:AG66"/>
    <mergeCell ref="AH65:AI66"/>
    <mergeCell ref="AJ65:AK66"/>
    <mergeCell ref="AL65:AM66"/>
    <mergeCell ref="P65:Q66"/>
    <mergeCell ref="R65:S66"/>
    <mergeCell ref="T65:U66"/>
    <mergeCell ref="V65:W66"/>
    <mergeCell ref="X65:Y66"/>
    <mergeCell ref="Z65:AA66"/>
    <mergeCell ref="A65:E66"/>
    <mergeCell ref="F65:G66"/>
    <mergeCell ref="H65:I66"/>
    <mergeCell ref="J65:K66"/>
    <mergeCell ref="L65:M66"/>
    <mergeCell ref="N65:O66"/>
    <mergeCell ref="BT63:BU64"/>
    <mergeCell ref="BV63:BW64"/>
    <mergeCell ref="BX63:BY64"/>
    <mergeCell ref="BZ63:CA64"/>
    <mergeCell ref="CB63:CC64"/>
    <mergeCell ref="CD63:CE64"/>
    <mergeCell ref="BH63:BI64"/>
    <mergeCell ref="BJ63:BK64"/>
    <mergeCell ref="BL63:BM64"/>
    <mergeCell ref="BN63:BO64"/>
    <mergeCell ref="BP63:BQ64"/>
    <mergeCell ref="BR63:BS64"/>
    <mergeCell ref="AV63:AW64"/>
    <mergeCell ref="AX63:AY64"/>
    <mergeCell ref="AZ63:BA64"/>
    <mergeCell ref="BB63:BC64"/>
    <mergeCell ref="BD63:BE64"/>
    <mergeCell ref="BF63:BG64"/>
    <mergeCell ref="AJ63:AK64"/>
    <mergeCell ref="AL63:AM64"/>
    <mergeCell ref="AN63:AO64"/>
    <mergeCell ref="AP63:AQ64"/>
    <mergeCell ref="AR63:AS64"/>
    <mergeCell ref="AT63:AU64"/>
    <mergeCell ref="X63:Y64"/>
    <mergeCell ref="Z63:AA64"/>
    <mergeCell ref="AB63:AC64"/>
    <mergeCell ref="AD63:AE64"/>
    <mergeCell ref="AF63:AG64"/>
    <mergeCell ref="AH63:AI64"/>
    <mergeCell ref="CD61:CE62"/>
    <mergeCell ref="F63:G64"/>
    <mergeCell ref="H63:I64"/>
    <mergeCell ref="J63:K64"/>
    <mergeCell ref="L63:M64"/>
    <mergeCell ref="N63:O64"/>
    <mergeCell ref="P63:Q64"/>
    <mergeCell ref="R63:S64"/>
    <mergeCell ref="T63:U64"/>
    <mergeCell ref="V63:W64"/>
    <mergeCell ref="BR61:BS62"/>
    <mergeCell ref="BT61:BU62"/>
    <mergeCell ref="BV61:BW62"/>
    <mergeCell ref="BX61:BY62"/>
    <mergeCell ref="BZ61:CA62"/>
    <mergeCell ref="CB61:CC62"/>
    <mergeCell ref="BF61:BG62"/>
    <mergeCell ref="BH61:BI62"/>
    <mergeCell ref="BJ61:BK62"/>
    <mergeCell ref="BL61:BM62"/>
    <mergeCell ref="BN61:BO62"/>
    <mergeCell ref="BP61:BQ62"/>
    <mergeCell ref="AT61:AU62"/>
    <mergeCell ref="AV61:AW62"/>
    <mergeCell ref="AX61:AY62"/>
    <mergeCell ref="AZ61:BA62"/>
    <mergeCell ref="BB61:BC62"/>
    <mergeCell ref="BD61:BE62"/>
    <mergeCell ref="AH61:AI62"/>
    <mergeCell ref="AJ61:AK62"/>
    <mergeCell ref="AL61:AM62"/>
    <mergeCell ref="AN61:AO62"/>
    <mergeCell ref="AP61:AQ62"/>
    <mergeCell ref="AR61:AS62"/>
    <mergeCell ref="V61:W62"/>
    <mergeCell ref="X61:Y62"/>
    <mergeCell ref="Z61:AA62"/>
    <mergeCell ref="AB61:AC62"/>
    <mergeCell ref="AD61:AE62"/>
    <mergeCell ref="AF61:AG62"/>
    <mergeCell ref="A61:E64"/>
    <mergeCell ref="F61:G62"/>
    <mergeCell ref="H61:I62"/>
    <mergeCell ref="J61:K62"/>
    <mergeCell ref="L61:M62"/>
    <mergeCell ref="N61:O62"/>
    <mergeCell ref="P61:Q62"/>
    <mergeCell ref="R61:S62"/>
    <mergeCell ref="T61:U62"/>
    <mergeCell ref="A54:D54"/>
    <mergeCell ref="E54:AO54"/>
    <mergeCell ref="AQ54:AT54"/>
    <mergeCell ref="AU54:CE54"/>
    <mergeCell ref="A59:E60"/>
    <mergeCell ref="F59:S60"/>
    <mergeCell ref="T59:AG60"/>
    <mergeCell ref="AH59:AU60"/>
    <mergeCell ref="AV59:BI60"/>
    <mergeCell ref="BJ59:BW60"/>
    <mergeCell ref="BX59:CE60"/>
    <mergeCell ref="A56:CE57"/>
    <mergeCell ref="A52:D52"/>
    <mergeCell ref="E52:AO52"/>
    <mergeCell ref="AQ52:AT52"/>
    <mergeCell ref="AU52:CE52"/>
    <mergeCell ref="A53:D53"/>
    <mergeCell ref="E53:AO53"/>
    <mergeCell ref="AQ53:AT53"/>
    <mergeCell ref="AU53:CE53"/>
    <mergeCell ref="A50:D50"/>
    <mergeCell ref="E50:AO50"/>
    <mergeCell ref="AQ50:AT50"/>
    <mergeCell ref="AU50:CE50"/>
    <mergeCell ref="A51:D51"/>
    <mergeCell ref="E51:AO51"/>
    <mergeCell ref="AQ51:AT51"/>
    <mergeCell ref="AU51:CE51"/>
    <mergeCell ref="A47:D47"/>
    <mergeCell ref="E47:AO47"/>
    <mergeCell ref="AQ47:AT47"/>
    <mergeCell ref="AU47:CE47"/>
    <mergeCell ref="A49:D49"/>
    <mergeCell ref="E49:AO49"/>
    <mergeCell ref="AQ49:AT49"/>
    <mergeCell ref="AU49:CE49"/>
    <mergeCell ref="A45:D45"/>
    <mergeCell ref="E45:AO45"/>
    <mergeCell ref="AQ45:AT45"/>
    <mergeCell ref="AU45:CE45"/>
    <mergeCell ref="A46:D46"/>
    <mergeCell ref="E46:AO46"/>
    <mergeCell ref="AQ46:AT46"/>
    <mergeCell ref="AU46:CE46"/>
    <mergeCell ref="A43:D43"/>
    <mergeCell ref="E43:AO43"/>
    <mergeCell ref="AQ43:AT43"/>
    <mergeCell ref="AU43:CE43"/>
    <mergeCell ref="A44:D44"/>
    <mergeCell ref="E44:AO44"/>
    <mergeCell ref="AQ44:AT44"/>
    <mergeCell ref="AU44:CE44"/>
    <mergeCell ref="HY38:IO38"/>
    <mergeCell ref="A39:CE40"/>
    <mergeCell ref="IP38:IS38"/>
    <mergeCell ref="IT38:IW38"/>
    <mergeCell ref="A42:D42"/>
    <mergeCell ref="E42:AO42"/>
    <mergeCell ref="AQ42:AT42"/>
    <mergeCell ref="AU42:CE42"/>
    <mergeCell ref="BC37:BJ37"/>
    <mergeCell ref="BK37:BS37"/>
    <mergeCell ref="BT37:CE37"/>
    <mergeCell ref="HY37:IO37"/>
    <mergeCell ref="IP37:IS37"/>
    <mergeCell ref="IT37:IW37"/>
    <mergeCell ref="AQ37:AR37"/>
    <mergeCell ref="AS37:AT37"/>
    <mergeCell ref="AU37:AV37"/>
    <mergeCell ref="AW37:AX37"/>
    <mergeCell ref="AY37:AZ37"/>
    <mergeCell ref="BA37:BB37"/>
    <mergeCell ref="A35:C37"/>
    <mergeCell ref="D35:E35"/>
    <mergeCell ref="F35:H35"/>
    <mergeCell ref="I35:K35"/>
    <mergeCell ref="L35:AK35"/>
    <mergeCell ref="IP36:IS36"/>
    <mergeCell ref="IT36:IW36"/>
    <mergeCell ref="D37:E37"/>
    <mergeCell ref="F37:H37"/>
    <mergeCell ref="I37:K37"/>
    <mergeCell ref="L37:AK37"/>
    <mergeCell ref="AL37:AN37"/>
    <mergeCell ref="AO37:AP37"/>
    <mergeCell ref="AU36:AV36"/>
    <mergeCell ref="AW36:AX36"/>
    <mergeCell ref="AY36:AZ36"/>
    <mergeCell ref="BA36:BB36"/>
    <mergeCell ref="BC36:BJ36"/>
    <mergeCell ref="BK36:BS36"/>
    <mergeCell ref="IP35:IS35"/>
    <mergeCell ref="IT35:IW35"/>
    <mergeCell ref="D36:E36"/>
    <mergeCell ref="F36:H36"/>
    <mergeCell ref="I36:K36"/>
    <mergeCell ref="L36:AK36"/>
    <mergeCell ref="AL36:AN36"/>
    <mergeCell ref="AO36:AP36"/>
    <mergeCell ref="AQ36:AR36"/>
    <mergeCell ref="AS36:AT36"/>
    <mergeCell ref="AY35:AZ35"/>
    <mergeCell ref="BA35:BB35"/>
    <mergeCell ref="BC35:BJ35"/>
    <mergeCell ref="BK35:BS35"/>
    <mergeCell ref="BT35:CE35"/>
    <mergeCell ref="HY35:IO35"/>
    <mergeCell ref="AL35:AN35"/>
    <mergeCell ref="AO35:AP35"/>
    <mergeCell ref="AQ35:AR35"/>
    <mergeCell ref="AS35:AT35"/>
    <mergeCell ref="AU35:AV35"/>
    <mergeCell ref="AW35:AX35"/>
    <mergeCell ref="BT36:CE36"/>
    <mergeCell ref="HY36:IO36"/>
    <mergeCell ref="AU34:AV34"/>
    <mergeCell ref="AW34:AX34"/>
    <mergeCell ref="AY34:AZ34"/>
    <mergeCell ref="A32:C34"/>
    <mergeCell ref="I32:K32"/>
    <mergeCell ref="L32:AK32"/>
    <mergeCell ref="AL32:AN32"/>
    <mergeCell ref="F32:H32"/>
    <mergeCell ref="AY32:AZ32"/>
    <mergeCell ref="D32:E32"/>
    <mergeCell ref="HY33:IO33"/>
    <mergeCell ref="IP33:IS33"/>
    <mergeCell ref="IT33:IW33"/>
    <mergeCell ref="D34:E34"/>
    <mergeCell ref="F34:H34"/>
    <mergeCell ref="I34:K34"/>
    <mergeCell ref="L34:AK34"/>
    <mergeCell ref="AL34:AN34"/>
    <mergeCell ref="AO34:AP34"/>
    <mergeCell ref="AQ34:AR34"/>
    <mergeCell ref="AW33:AX33"/>
    <mergeCell ref="AY33:AZ33"/>
    <mergeCell ref="BA33:BB33"/>
    <mergeCell ref="BC33:BJ33"/>
    <mergeCell ref="BK33:BS33"/>
    <mergeCell ref="BT33:CE33"/>
    <mergeCell ref="BK34:BS34"/>
    <mergeCell ref="BT34:CE34"/>
    <mergeCell ref="HY34:IO34"/>
    <mergeCell ref="IP34:IS34"/>
    <mergeCell ref="IT34:IW34"/>
    <mergeCell ref="BA34:BB34"/>
    <mergeCell ref="BC34:BJ34"/>
    <mergeCell ref="AS34:AT34"/>
    <mergeCell ref="AU31:AV31"/>
    <mergeCell ref="AW31:AX31"/>
    <mergeCell ref="BA31:BB31"/>
    <mergeCell ref="IT32:IW32"/>
    <mergeCell ref="D33:E33"/>
    <mergeCell ref="F33:H33"/>
    <mergeCell ref="I33:K33"/>
    <mergeCell ref="L33:AK33"/>
    <mergeCell ref="AL33:AN33"/>
    <mergeCell ref="AO33:AP33"/>
    <mergeCell ref="AQ33:AR33"/>
    <mergeCell ref="AS33:AT33"/>
    <mergeCell ref="AU33:AV33"/>
    <mergeCell ref="BA32:BB32"/>
    <mergeCell ref="BC32:BJ32"/>
    <mergeCell ref="BK32:BS32"/>
    <mergeCell ref="BT32:CE32"/>
    <mergeCell ref="HY32:IO32"/>
    <mergeCell ref="IP32:IS32"/>
    <mergeCell ref="AO32:AP32"/>
    <mergeCell ref="AQ32:AR32"/>
    <mergeCell ref="AS32:AT32"/>
    <mergeCell ref="AU32:AV32"/>
    <mergeCell ref="AW32:AX32"/>
    <mergeCell ref="BT30:CE30"/>
    <mergeCell ref="HY30:IO30"/>
    <mergeCell ref="IP30:IS30"/>
    <mergeCell ref="IT30:IW30"/>
    <mergeCell ref="D31:E31"/>
    <mergeCell ref="F31:H31"/>
    <mergeCell ref="I31:K31"/>
    <mergeCell ref="L31:AK31"/>
    <mergeCell ref="AL31:AN31"/>
    <mergeCell ref="AO31:AP31"/>
    <mergeCell ref="AU30:AV30"/>
    <mergeCell ref="AW30:AX30"/>
    <mergeCell ref="AY30:AZ30"/>
    <mergeCell ref="BA30:BB30"/>
    <mergeCell ref="BC30:BJ30"/>
    <mergeCell ref="BK30:BS30"/>
    <mergeCell ref="BC31:BJ31"/>
    <mergeCell ref="BK31:BS31"/>
    <mergeCell ref="BT31:CE31"/>
    <mergeCell ref="HY31:IO31"/>
    <mergeCell ref="IP31:IS31"/>
    <mergeCell ref="IT31:IW31"/>
    <mergeCell ref="AQ31:AR31"/>
    <mergeCell ref="AS31:AT31"/>
    <mergeCell ref="BA29:BB29"/>
    <mergeCell ref="BC29:BJ29"/>
    <mergeCell ref="BK29:BS29"/>
    <mergeCell ref="BT29:CE29"/>
    <mergeCell ref="HY29:IO29"/>
    <mergeCell ref="AL29:AN29"/>
    <mergeCell ref="AO29:AP29"/>
    <mergeCell ref="AQ29:AR29"/>
    <mergeCell ref="AS29:AT29"/>
    <mergeCell ref="AU29:AV29"/>
    <mergeCell ref="AW29:AX29"/>
    <mergeCell ref="D30:E30"/>
    <mergeCell ref="F30:H30"/>
    <mergeCell ref="I30:K30"/>
    <mergeCell ref="L30:AK30"/>
    <mergeCell ref="AL30:AN30"/>
    <mergeCell ref="AO30:AP30"/>
    <mergeCell ref="AQ30:AR30"/>
    <mergeCell ref="AS30:AT30"/>
    <mergeCell ref="AY29:AZ29"/>
    <mergeCell ref="BK28:BS28"/>
    <mergeCell ref="BT28:CE28"/>
    <mergeCell ref="HY28:IO28"/>
    <mergeCell ref="IP28:IS28"/>
    <mergeCell ref="IT28:IW28"/>
    <mergeCell ref="BA28:BB28"/>
    <mergeCell ref="BC28:BJ28"/>
    <mergeCell ref="A29:C31"/>
    <mergeCell ref="D29:E29"/>
    <mergeCell ref="F29:H29"/>
    <mergeCell ref="I29:K29"/>
    <mergeCell ref="L29:AK29"/>
    <mergeCell ref="AS28:AT28"/>
    <mergeCell ref="AU28:AV28"/>
    <mergeCell ref="AW28:AX28"/>
    <mergeCell ref="AY28:AZ28"/>
    <mergeCell ref="A26:C28"/>
    <mergeCell ref="I26:K26"/>
    <mergeCell ref="L26:AK26"/>
    <mergeCell ref="AL26:AN26"/>
    <mergeCell ref="AY31:AZ31"/>
    <mergeCell ref="AY26:AZ26"/>
    <mergeCell ref="IP29:IS29"/>
    <mergeCell ref="IT29:IW29"/>
    <mergeCell ref="D28:E28"/>
    <mergeCell ref="F28:H28"/>
    <mergeCell ref="I28:K28"/>
    <mergeCell ref="L28:AK28"/>
    <mergeCell ref="AL28:AN28"/>
    <mergeCell ref="AO28:AP28"/>
    <mergeCell ref="AQ28:AR28"/>
    <mergeCell ref="AW27:AX27"/>
    <mergeCell ref="AY27:AZ27"/>
    <mergeCell ref="AO27:AP27"/>
    <mergeCell ref="AQ27:AR27"/>
    <mergeCell ref="AS27:AT27"/>
    <mergeCell ref="AU27:AV27"/>
    <mergeCell ref="D26:E26"/>
    <mergeCell ref="F26:H26"/>
    <mergeCell ref="HY27:IO27"/>
    <mergeCell ref="IP27:IS27"/>
    <mergeCell ref="HY25:IO26"/>
    <mergeCell ref="IP25:IS26"/>
    <mergeCell ref="IT27:IW27"/>
    <mergeCell ref="BA27:BB27"/>
    <mergeCell ref="BC27:BJ27"/>
    <mergeCell ref="BK27:BS27"/>
    <mergeCell ref="BT27:CE27"/>
    <mergeCell ref="IT25:IW26"/>
    <mergeCell ref="AO26:AP26"/>
    <mergeCell ref="AQ26:AR26"/>
    <mergeCell ref="AS26:AT26"/>
    <mergeCell ref="AU26:AV26"/>
    <mergeCell ref="HP26:HQ26"/>
    <mergeCell ref="D27:E27"/>
    <mergeCell ref="F27:H27"/>
    <mergeCell ref="I27:K27"/>
    <mergeCell ref="L27:AK27"/>
    <mergeCell ref="AL27:AN27"/>
    <mergeCell ref="HD26:HE26"/>
    <mergeCell ref="HF26:HG26"/>
    <mergeCell ref="HH26:HI26"/>
    <mergeCell ref="HJ26:HK26"/>
    <mergeCell ref="HL26:HM26"/>
    <mergeCell ref="HN26:HO26"/>
    <mergeCell ref="AW26:AX26"/>
    <mergeCell ref="BA26:BB26"/>
    <mergeCell ref="BC26:BJ26"/>
    <mergeCell ref="BK26:BS26"/>
    <mergeCell ref="BT26:CE26"/>
    <mergeCell ref="AO25:BB25"/>
    <mergeCell ref="BC25:BS25"/>
    <mergeCell ref="BT25:CE25"/>
    <mergeCell ref="BV20:CE21"/>
    <mergeCell ref="A17:G18"/>
    <mergeCell ref="H17:S18"/>
    <mergeCell ref="U17:AA18"/>
    <mergeCell ref="AB17:AM18"/>
    <mergeCell ref="AO17:AU18"/>
    <mergeCell ref="AV17:BG18"/>
    <mergeCell ref="BI17:BN18"/>
    <mergeCell ref="BO17:BT18"/>
    <mergeCell ref="A25:C25"/>
    <mergeCell ref="D25:E25"/>
    <mergeCell ref="F25:H25"/>
    <mergeCell ref="I25:K25"/>
    <mergeCell ref="L25:AK25"/>
    <mergeCell ref="AL25:AN25"/>
    <mergeCell ref="A20:G21"/>
    <mergeCell ref="H20:S21"/>
    <mergeCell ref="U20:AA21"/>
    <mergeCell ref="AB20:AM21"/>
    <mergeCell ref="BV18:CE19"/>
    <mergeCell ref="BV17:CE17"/>
    <mergeCell ref="C1:W3"/>
    <mergeCell ref="BO1:BW5"/>
    <mergeCell ref="BY1:CE5"/>
    <mergeCell ref="C4:W5"/>
    <mergeCell ref="A9:U12"/>
    <mergeCell ref="V9:AM12"/>
    <mergeCell ref="AN9:AW12"/>
    <mergeCell ref="AX9:BJ12"/>
    <mergeCell ref="AO20:AU21"/>
    <mergeCell ref="AV20:BG21"/>
    <mergeCell ref="BI20:BN21"/>
    <mergeCell ref="BO20:BT21"/>
  </mergeCells>
  <conditionalFormatting sqref="CG152">
    <cfRule type="expression" dxfId="167" priority="164">
      <formula>CG152=1</formula>
    </cfRule>
  </conditionalFormatting>
  <conditionalFormatting sqref="BV9">
    <cfRule type="expression" dxfId="166" priority="159">
      <formula>IF($CG$1=3,TRUE,FALSE)</formula>
    </cfRule>
    <cfRule type="expression" dxfId="165" priority="160">
      <formula>IF($CG$1=2,TRUE,FALSE)</formula>
    </cfRule>
    <cfRule type="expression" dxfId="164" priority="161">
      <formula>IF($CG$1=1,TRUE,FALSE)</formula>
    </cfRule>
  </conditionalFormatting>
  <conditionalFormatting sqref="BV9">
    <cfRule type="expression" dxfId="163" priority="162">
      <formula>IF($CG$1=5,TRUE,FALSE)</formula>
    </cfRule>
    <cfRule type="expression" dxfId="162" priority="163">
      <formula>IF($CG$1=4,TRUE,FALSE)</formula>
    </cfRule>
  </conditionalFormatting>
  <conditionalFormatting sqref="BV17">
    <cfRule type="expression" dxfId="161" priority="154">
      <formula>IF($CG$1=3,TRUE,FALSE)</formula>
    </cfRule>
    <cfRule type="expression" dxfId="160" priority="155">
      <formula>IF($CG$1=2,TRUE,FALSE)</formula>
    </cfRule>
    <cfRule type="expression" dxfId="159" priority="156">
      <formula>IF($CG$1=1,TRUE,FALSE)</formula>
    </cfRule>
  </conditionalFormatting>
  <conditionalFormatting sqref="BV17:BV18">
    <cfRule type="expression" dxfId="158" priority="157">
      <formula>IF($CG$1=5,TRUE,FALSE)</formula>
    </cfRule>
    <cfRule type="expression" dxfId="157" priority="158">
      <formula>IF($CG$1=4,TRUE,FALSE)</formula>
    </cfRule>
  </conditionalFormatting>
  <conditionalFormatting sqref="BV18">
    <cfRule type="expression" dxfId="156" priority="144">
      <formula>IF($CG$1=3,TRUE,FALSE)</formula>
    </cfRule>
    <cfRule type="expression" dxfId="155" priority="145">
      <formula>IF($CG$1=2,TRUE,FALSE)</formula>
    </cfRule>
    <cfRule type="expression" dxfId="154" priority="146">
      <formula>IF($CG$1=1,TRUE,FALSE)</formula>
    </cfRule>
  </conditionalFormatting>
  <conditionalFormatting sqref="A9">
    <cfRule type="expression" dxfId="153" priority="139">
      <formula>IF($CG$1=5,TRUE,FALSE)</formula>
    </cfRule>
    <cfRule type="expression" dxfId="152" priority="140">
      <formula>IF($CG$1=4,TRUE,FALSE)</formula>
    </cfRule>
    <cfRule type="expression" dxfId="151" priority="141">
      <formula>IF($CG$1=3,TRUE,FALSE)</formula>
    </cfRule>
    <cfRule type="expression" dxfId="150" priority="142">
      <formula>IF($CG$1=2,TRUE,FALSE)</formula>
    </cfRule>
    <cfRule type="expression" dxfId="149" priority="143">
      <formula>IF($CG$1=1,TRUE,FALSE)</formula>
    </cfRule>
  </conditionalFormatting>
  <conditionalFormatting sqref="V9">
    <cfRule type="expression" dxfId="148" priority="134">
      <formula>IF($CG$1=1,TRUE,FALSE)</formula>
    </cfRule>
    <cfRule type="expression" dxfId="147" priority="135">
      <formula>IF($CG$1=4,TRUE,FALSE)</formula>
    </cfRule>
    <cfRule type="expression" dxfId="146" priority="136">
      <formula>IF($CG$1=3,TRUE,FALSE)</formula>
    </cfRule>
    <cfRule type="expression" dxfId="145" priority="137">
      <formula>IF($CG$1=2,TRUE,FALSE)</formula>
    </cfRule>
    <cfRule type="expression" dxfId="144" priority="138">
      <formula>IF($CG$1=5,TRUE,FALSE)</formula>
    </cfRule>
  </conditionalFormatting>
  <conditionalFormatting sqref="AN9">
    <cfRule type="expression" dxfId="143" priority="129">
      <formula>IF($CG$1=5,TRUE,FALSE)</formula>
    </cfRule>
    <cfRule type="expression" dxfId="142" priority="130">
      <formula>IF($CG$1=4,TRUE,FALSE)</formula>
    </cfRule>
    <cfRule type="expression" dxfId="141" priority="131">
      <formula>IF($CG$1=3,TRUE,FALSE)</formula>
    </cfRule>
    <cfRule type="expression" dxfId="140" priority="132">
      <formula>IF($CG$1=2,TRUE,FALSE)</formula>
    </cfRule>
    <cfRule type="expression" dxfId="139" priority="133">
      <formula>IF($CG$1=1,TRUE,FALSE)</formula>
    </cfRule>
  </conditionalFormatting>
  <conditionalFormatting sqref="BK9">
    <cfRule type="expression" dxfId="138" priority="124">
      <formula>IF($CG$1=1,TRUE,FALSE)</formula>
    </cfRule>
    <cfRule type="expression" dxfId="137" priority="125">
      <formula>IF($CG$1=4,TRUE,FALSE)</formula>
    </cfRule>
    <cfRule type="expression" dxfId="136" priority="126">
      <formula>IF($CG$1=3,TRUE,FALSE)</formula>
    </cfRule>
    <cfRule type="expression" dxfId="135" priority="127">
      <formula>IF($CG$1=2,TRUE,FALSE)</formula>
    </cfRule>
    <cfRule type="expression" dxfId="134" priority="128">
      <formula>IF($CG$1=5,TRUE,FALSE)</formula>
    </cfRule>
  </conditionalFormatting>
  <conditionalFormatting sqref="BI20">
    <cfRule type="expression" dxfId="133" priority="122">
      <formula>IF($CG$1=5,TRUE,FALSE)</formula>
    </cfRule>
    <cfRule type="expression" dxfId="132" priority="123">
      <formula>IF($CG$1=4,TRUE,FALSE)</formula>
    </cfRule>
  </conditionalFormatting>
  <conditionalFormatting sqref="A17">
    <cfRule type="expression" dxfId="131" priority="112">
      <formula>IF($CG$1=3,TRUE,FALSE)</formula>
    </cfRule>
    <cfRule type="expression" dxfId="130" priority="113">
      <formula>IF($CG$1=2,TRUE,FALSE)</formula>
    </cfRule>
    <cfRule type="expression" dxfId="129" priority="114">
      <formula>IF($CG$1=1,TRUE,FALSE)</formula>
    </cfRule>
  </conditionalFormatting>
  <conditionalFormatting sqref="A17">
    <cfRule type="expression" dxfId="128" priority="115">
      <formula>IF($CG$1=5,TRUE,FALSE)</formula>
    </cfRule>
    <cfRule type="expression" dxfId="127" priority="116">
      <formula>IF($CG$1=4,TRUE,FALSE)</formula>
    </cfRule>
  </conditionalFormatting>
  <conditionalFormatting sqref="H17">
    <cfRule type="expression" dxfId="126" priority="117">
      <formula>IF($CG$1=3,TRUE,FALSE)</formula>
    </cfRule>
    <cfRule type="expression" dxfId="125" priority="118">
      <formula>IF($CG$1=2,TRUE,FALSE)</formula>
    </cfRule>
    <cfRule type="expression" dxfId="124" priority="119">
      <formula>IF($CG$1=1,TRUE,FALSE)</formula>
    </cfRule>
  </conditionalFormatting>
  <conditionalFormatting sqref="H17">
    <cfRule type="expression" dxfId="123" priority="120">
      <formula>IF($CG$1=5,TRUE,FALSE)</formula>
    </cfRule>
    <cfRule type="expression" dxfId="122" priority="121">
      <formula>IF($CG$1=4,TRUE,FALSE)</formula>
    </cfRule>
  </conditionalFormatting>
  <conditionalFormatting sqref="A20">
    <cfRule type="expression" dxfId="121" priority="107">
      <formula>IF($CG$1=3,TRUE,FALSE)</formula>
    </cfRule>
    <cfRule type="expression" dxfId="120" priority="108">
      <formula>IF($CG$1=2,TRUE,FALSE)</formula>
    </cfRule>
    <cfRule type="expression" dxfId="119" priority="109">
      <formula>IF($CG$1=1,TRUE,FALSE)</formula>
    </cfRule>
  </conditionalFormatting>
  <conditionalFormatting sqref="A20">
    <cfRule type="expression" dxfId="118" priority="110">
      <formula>IF($CG$1=5,TRUE,FALSE)</formula>
    </cfRule>
    <cfRule type="expression" dxfId="117" priority="111">
      <formula>IF($CG$1=4,TRUE,FALSE)</formula>
    </cfRule>
  </conditionalFormatting>
  <conditionalFormatting sqref="BI20">
    <cfRule type="expression" dxfId="116" priority="104">
      <formula>IF($CG$1=3,TRUE,FALSE)</formula>
    </cfRule>
    <cfRule type="expression" dxfId="115" priority="105">
      <formula>IF($CG$1=2,TRUE,FALSE)</formula>
    </cfRule>
    <cfRule type="expression" dxfId="114" priority="106">
      <formula>IF($CG$1=1,TRUE,FALSE)</formula>
    </cfRule>
  </conditionalFormatting>
  <conditionalFormatting sqref="BO20">
    <cfRule type="expression" dxfId="113" priority="99">
      <formula>IF($CG$1=3,TRUE,FALSE)</formula>
    </cfRule>
    <cfRule type="expression" dxfId="112" priority="100">
      <formula>IF($CG$1=2,TRUE,FALSE)</formula>
    </cfRule>
    <cfRule type="expression" dxfId="111" priority="101">
      <formula>IF($CG$1=1,TRUE,FALSE)</formula>
    </cfRule>
  </conditionalFormatting>
  <conditionalFormatting sqref="BO20">
    <cfRule type="expression" dxfId="110" priority="102">
      <formula>IF($CG$1=5,TRUE,FALSE)</formula>
    </cfRule>
    <cfRule type="expression" dxfId="109" priority="103">
      <formula>IF($CG$1=4,TRUE,FALSE)</formula>
    </cfRule>
  </conditionalFormatting>
  <conditionalFormatting sqref="U17">
    <cfRule type="expression" dxfId="108" priority="94">
      <formula>IF($CG$1=3,TRUE,FALSE)</formula>
    </cfRule>
    <cfRule type="expression" dxfId="107" priority="95">
      <formula>IF($CG$1=2,TRUE,FALSE)</formula>
    </cfRule>
    <cfRule type="expression" dxfId="106" priority="96">
      <formula>IF($CG$1=1,TRUE,FALSE)</formula>
    </cfRule>
  </conditionalFormatting>
  <conditionalFormatting sqref="U17">
    <cfRule type="expression" dxfId="105" priority="97">
      <formula>IF($CG$1=5,TRUE,FALSE)</formula>
    </cfRule>
    <cfRule type="expression" dxfId="104" priority="98">
      <formula>IF($CG$1=4,TRUE,FALSE)</formula>
    </cfRule>
  </conditionalFormatting>
  <conditionalFormatting sqref="AB17">
    <cfRule type="expression" dxfId="103" priority="89">
      <formula>IF($CG$1=3,TRUE,FALSE)</formula>
    </cfRule>
    <cfRule type="expression" dxfId="102" priority="90">
      <formula>IF($CG$1=2,TRUE,FALSE)</formula>
    </cfRule>
    <cfRule type="expression" dxfId="101" priority="91">
      <formula>IF($CG$1=1,TRUE,FALSE)</formula>
    </cfRule>
  </conditionalFormatting>
  <conditionalFormatting sqref="AB17">
    <cfRule type="expression" dxfId="100" priority="92">
      <formula>IF($CG$1=5,TRUE,FALSE)</formula>
    </cfRule>
    <cfRule type="expression" dxfId="99" priority="93">
      <formula>IF($CG$1=4,TRUE,FALSE)</formula>
    </cfRule>
  </conditionalFormatting>
  <conditionalFormatting sqref="AO17">
    <cfRule type="expression" dxfId="98" priority="84">
      <formula>IF($CG$1=3,TRUE,FALSE)</formula>
    </cfRule>
    <cfRule type="expression" dxfId="97" priority="85">
      <formula>IF($CG$1=2,TRUE,FALSE)</formula>
    </cfRule>
    <cfRule type="expression" dxfId="96" priority="86">
      <formula>IF($CG$1=1,TRUE,FALSE)</formula>
    </cfRule>
  </conditionalFormatting>
  <conditionalFormatting sqref="AO17">
    <cfRule type="expression" dxfId="95" priority="87">
      <formula>IF($CG$1=5,TRUE,FALSE)</formula>
    </cfRule>
    <cfRule type="expression" dxfId="94" priority="88">
      <formula>IF($CG$1=4,TRUE,FALSE)</formula>
    </cfRule>
  </conditionalFormatting>
  <conditionalFormatting sqref="AV17">
    <cfRule type="expression" dxfId="93" priority="79">
      <formula>IF($CG$1=3,TRUE,FALSE)</formula>
    </cfRule>
    <cfRule type="expression" dxfId="92" priority="80">
      <formula>IF($CG$1=2,TRUE,FALSE)</formula>
    </cfRule>
    <cfRule type="expression" dxfId="91" priority="81">
      <formula>IF($CG$1=1,TRUE,FALSE)</formula>
    </cfRule>
  </conditionalFormatting>
  <conditionalFormatting sqref="AV17">
    <cfRule type="expression" dxfId="90" priority="82">
      <formula>IF($CG$1=5,TRUE,FALSE)</formula>
    </cfRule>
    <cfRule type="expression" dxfId="89" priority="83">
      <formula>IF($CG$1=4,TRUE,FALSE)</formula>
    </cfRule>
  </conditionalFormatting>
  <conditionalFormatting sqref="BI17">
    <cfRule type="expression" dxfId="88" priority="74">
      <formula>IF($CG$1=3,TRUE,FALSE)</formula>
    </cfRule>
    <cfRule type="expression" dxfId="87" priority="75">
      <formula>IF($CG$1=2,TRUE,FALSE)</formula>
    </cfRule>
    <cfRule type="expression" dxfId="86" priority="76">
      <formula>IF($CG$1=1,TRUE,FALSE)</formula>
    </cfRule>
  </conditionalFormatting>
  <conditionalFormatting sqref="BI17">
    <cfRule type="expression" dxfId="85" priority="77">
      <formula>IF($CG$1=5,TRUE,FALSE)</formula>
    </cfRule>
    <cfRule type="expression" dxfId="84" priority="78">
      <formula>IF($CG$1=4,TRUE,FALSE)</formula>
    </cfRule>
  </conditionalFormatting>
  <conditionalFormatting sqref="H20">
    <cfRule type="expression" dxfId="83" priority="69">
      <formula>IF($CG$1=3,TRUE,FALSE)</formula>
    </cfRule>
    <cfRule type="expression" dxfId="82" priority="70">
      <formula>IF($CG$1=2,TRUE,FALSE)</formula>
    </cfRule>
    <cfRule type="expression" dxfId="81" priority="71">
      <formula>IF($CG$1=1,TRUE,FALSE)</formula>
    </cfRule>
  </conditionalFormatting>
  <conditionalFormatting sqref="H20">
    <cfRule type="expression" dxfId="80" priority="72">
      <formula>IF($CG$1=5,TRUE,FALSE)</formula>
    </cfRule>
    <cfRule type="expression" dxfId="79" priority="73">
      <formula>IF($CG$1=4,TRUE,FALSE)</formula>
    </cfRule>
  </conditionalFormatting>
  <conditionalFormatting sqref="U20">
    <cfRule type="expression" dxfId="78" priority="64">
      <formula>IF($CG$1=3,TRUE,FALSE)</formula>
    </cfRule>
    <cfRule type="expression" dxfId="77" priority="65">
      <formula>IF($CG$1=2,TRUE,FALSE)</formula>
    </cfRule>
    <cfRule type="expression" dxfId="76" priority="66">
      <formula>IF($CG$1=1,TRUE,FALSE)</formula>
    </cfRule>
  </conditionalFormatting>
  <conditionalFormatting sqref="U20">
    <cfRule type="expression" dxfId="75" priority="67">
      <formula>IF($CG$1=5,TRUE,FALSE)</formula>
    </cfRule>
    <cfRule type="expression" dxfId="74" priority="68">
      <formula>IF($CG$1=4,TRUE,FALSE)</formula>
    </cfRule>
  </conditionalFormatting>
  <conditionalFormatting sqref="AB20">
    <cfRule type="expression" dxfId="73" priority="59">
      <formula>IF($CG$1=3,TRUE,FALSE)</formula>
    </cfRule>
    <cfRule type="expression" dxfId="72" priority="60">
      <formula>IF($CG$1=2,TRUE,FALSE)</formula>
    </cfRule>
    <cfRule type="expression" dxfId="71" priority="61">
      <formula>IF($CG$1=1,TRUE,FALSE)</formula>
    </cfRule>
  </conditionalFormatting>
  <conditionalFormatting sqref="AB20">
    <cfRule type="expression" dxfId="70" priority="62">
      <formula>IF($CG$1=5,TRUE,FALSE)</formula>
    </cfRule>
    <cfRule type="expression" dxfId="69" priority="63">
      <formula>IF($CG$1=4,TRUE,FALSE)</formula>
    </cfRule>
  </conditionalFormatting>
  <conditionalFormatting sqref="AO20">
    <cfRule type="expression" dxfId="68" priority="54">
      <formula>IF($CG$1=3,TRUE,FALSE)</formula>
    </cfRule>
    <cfRule type="expression" dxfId="67" priority="55">
      <formula>IF($CG$1=2,TRUE,FALSE)</formula>
    </cfRule>
    <cfRule type="expression" dxfId="66" priority="56">
      <formula>IF($CG$1=1,TRUE,FALSE)</formula>
    </cfRule>
  </conditionalFormatting>
  <conditionalFormatting sqref="AO20">
    <cfRule type="expression" dxfId="65" priority="57">
      <formula>IF($CG$1=5,TRUE,FALSE)</formula>
    </cfRule>
    <cfRule type="expression" dxfId="64" priority="58">
      <formula>IF($CG$1=4,TRUE,FALSE)</formula>
    </cfRule>
  </conditionalFormatting>
  <conditionalFormatting sqref="AV20">
    <cfRule type="expression" dxfId="63" priority="49">
      <formula>IF($CG$1=3,TRUE,FALSE)</formula>
    </cfRule>
    <cfRule type="expression" dxfId="62" priority="50">
      <formula>IF($CG$1=2,TRUE,FALSE)</formula>
    </cfRule>
    <cfRule type="expression" dxfId="61" priority="51">
      <formula>IF($CG$1=1,TRUE,FALSE)</formula>
    </cfRule>
  </conditionalFormatting>
  <conditionalFormatting sqref="AV20">
    <cfRule type="expression" dxfId="60" priority="52">
      <formula>IF($CG$1=5,TRUE,FALSE)</formula>
    </cfRule>
    <cfRule type="expression" dxfId="59" priority="53">
      <formula>IF($CG$1=4,TRUE,FALSE)</formula>
    </cfRule>
  </conditionalFormatting>
  <conditionalFormatting sqref="BO155:CC157 BQ159:CC159 BQ161:CC161">
    <cfRule type="expression" dxfId="58" priority="47">
      <formula>CG156=1</formula>
    </cfRule>
  </conditionalFormatting>
  <conditionalFormatting sqref="AO26:BB37">
    <cfRule type="expression" dxfId="57" priority="165">
      <formula>HD$26=TODAY()</formula>
    </cfRule>
  </conditionalFormatting>
  <conditionalFormatting sqref="HD26:HQ26">
    <cfRule type="expression" dxfId="56" priority="166">
      <formula>HD$26=TODAY()</formula>
    </cfRule>
  </conditionalFormatting>
  <conditionalFormatting sqref="AQ26:AQ37">
    <cfRule type="expression" dxfId="55" priority="167">
      <formula>HD$26=TODAY()</formula>
    </cfRule>
  </conditionalFormatting>
  <conditionalFormatting sqref="AS26:AS37">
    <cfRule type="expression" dxfId="54" priority="168">
      <formula>HD$26=TODAY()</formula>
    </cfRule>
  </conditionalFormatting>
  <conditionalFormatting sqref="AU26:AU37">
    <cfRule type="expression" dxfId="53" priority="169">
      <formula>HD$26=TODAY()</formula>
    </cfRule>
  </conditionalFormatting>
  <conditionalFormatting sqref="AW26:AW37">
    <cfRule type="expression" dxfId="52" priority="170">
      <formula>HD$26=TODAY()</formula>
    </cfRule>
  </conditionalFormatting>
  <conditionalFormatting sqref="AY26:AY37">
    <cfRule type="expression" dxfId="51" priority="171">
      <formula>HD$26=TODAY()</formula>
    </cfRule>
  </conditionalFormatting>
  <conditionalFormatting sqref="BA26:BA37">
    <cfRule type="expression" dxfId="50" priority="172">
      <formula>HD$26=TODAY()</formula>
    </cfRule>
  </conditionalFormatting>
  <conditionalFormatting sqref="F61:CE88">
    <cfRule type="expression" dxfId="49" priority="173">
      <formula>F$61=TODAY()</formula>
    </cfRule>
  </conditionalFormatting>
  <conditionalFormatting sqref="BC26:BC37">
    <cfRule type="expression" dxfId="48" priority="43">
      <formula>CJ26=4</formula>
    </cfRule>
    <cfRule type="expression" dxfId="47" priority="44">
      <formula>CJ26=3</formula>
    </cfRule>
    <cfRule type="expression" dxfId="46" priority="45">
      <formula>CJ26=2</formula>
    </cfRule>
    <cfRule type="expression" dxfId="45" priority="46">
      <formula>CJ26=1</formula>
    </cfRule>
  </conditionalFormatting>
  <conditionalFormatting sqref="A42:D47">
    <cfRule type="cellIs" dxfId="44" priority="42" operator="equal">
      <formula>"😍"</formula>
    </cfRule>
  </conditionalFormatting>
  <conditionalFormatting sqref="AQ42:AT47">
    <cfRule type="cellIs" dxfId="43" priority="41" operator="equal">
      <formula>"😣"</formula>
    </cfRule>
  </conditionalFormatting>
  <conditionalFormatting sqref="AQ49:AT54">
    <cfRule type="cellIs" dxfId="42" priority="40" operator="equal">
      <formula>"😓"</formula>
    </cfRule>
  </conditionalFormatting>
  <conditionalFormatting sqref="A49:D54">
    <cfRule type="cellIs" dxfId="41" priority="39" operator="equal">
      <formula>"😋"</formula>
    </cfRule>
  </conditionalFormatting>
  <conditionalFormatting sqref="F67:CE68">
    <cfRule type="expression" dxfId="40" priority="36">
      <formula>AND(F$67=1,$CJ$27=4)</formula>
    </cfRule>
    <cfRule type="expression" dxfId="39" priority="37">
      <formula>AND(F$67=1,$CJ$27=3)</formula>
    </cfRule>
    <cfRule type="expression" dxfId="38" priority="38">
      <formula>AND(F$67=1,$CJ$27=1)</formula>
    </cfRule>
  </conditionalFormatting>
  <conditionalFormatting sqref="F69:CE70">
    <cfRule type="expression" dxfId="37" priority="33">
      <formula>AND(F$69=1,$CJ$28=4)</formula>
    </cfRule>
    <cfRule type="expression" dxfId="36" priority="34">
      <formula>AND(F$69=1,$CJ$28=3)</formula>
    </cfRule>
    <cfRule type="expression" dxfId="35" priority="35">
      <formula>AND(F$69=1,$CJ$28=1)</formula>
    </cfRule>
  </conditionalFormatting>
  <conditionalFormatting sqref="F71:CE72">
    <cfRule type="expression" dxfId="34" priority="30">
      <formula>AND(F$71=1,$CJ$29=4)</formula>
    </cfRule>
    <cfRule type="expression" dxfId="33" priority="31">
      <formula>AND(F$71=1,$CJ$29=3)</formula>
    </cfRule>
    <cfRule type="expression" dxfId="32" priority="32">
      <formula>AND(F$71=1,$CJ$29=1)</formula>
    </cfRule>
  </conditionalFormatting>
  <conditionalFormatting sqref="F73:CE74">
    <cfRule type="expression" dxfId="31" priority="27">
      <formula>AND(F$73=1,$CJ$30=4)</formula>
    </cfRule>
    <cfRule type="expression" dxfId="30" priority="28">
      <formula>AND(F$73=1,$CJ$30=3)</formula>
    </cfRule>
    <cfRule type="expression" dxfId="29" priority="29">
      <formula>AND(F$73=1,$CJ$30=1)</formula>
    </cfRule>
  </conditionalFormatting>
  <conditionalFormatting sqref="F75:CE76">
    <cfRule type="expression" dxfId="28" priority="24">
      <formula>AND(F$75=1,$CJ$31=4)</formula>
    </cfRule>
    <cfRule type="expression" dxfId="27" priority="25">
      <formula>AND(F$75=1,$CJ$31=3)</formula>
    </cfRule>
    <cfRule type="expression" dxfId="26" priority="26">
      <formula>AND(F$75=1,$CJ$31=1)</formula>
    </cfRule>
  </conditionalFormatting>
  <conditionalFormatting sqref="F77:CE78">
    <cfRule type="expression" dxfId="25" priority="21">
      <formula>AND(F$77=1,$CJ$32=4)</formula>
    </cfRule>
    <cfRule type="expression" dxfId="24" priority="22">
      <formula>AND(F$77=1,$CJ$32=3)</formula>
    </cfRule>
    <cfRule type="expression" dxfId="23" priority="23">
      <formula>AND(F$77=1,$CJ$32=1)</formula>
    </cfRule>
  </conditionalFormatting>
  <conditionalFormatting sqref="F79:CE80">
    <cfRule type="expression" dxfId="22" priority="18">
      <formula>AND(F$79=1,$CJ$33=4)</formula>
    </cfRule>
    <cfRule type="expression" dxfId="21" priority="19">
      <formula>AND(F$79=1,$CJ$33=3)</formula>
    </cfRule>
    <cfRule type="expression" dxfId="20" priority="20">
      <formula>AND(F$79=1,$CJ$33=1)</formula>
    </cfRule>
  </conditionalFormatting>
  <conditionalFormatting sqref="F81:CE82">
    <cfRule type="expression" dxfId="19" priority="15">
      <formula>AND(F$81=1,$CJ$34=4)</formula>
    </cfRule>
    <cfRule type="expression" dxfId="18" priority="16">
      <formula>AND(F$81=1,$CJ$34=3)</formula>
    </cfRule>
    <cfRule type="expression" dxfId="17" priority="17">
      <formula>AND(F$81=1,$CJ$34=1)</formula>
    </cfRule>
  </conditionalFormatting>
  <conditionalFormatting sqref="F83:CE84">
    <cfRule type="expression" dxfId="16" priority="12">
      <formula>AND(F$83=1,$CJ$35=4)</formula>
    </cfRule>
    <cfRule type="expression" dxfId="15" priority="13">
      <formula>AND(F$83=1,$CJ$35=3)</formula>
    </cfRule>
    <cfRule type="expression" dxfId="14" priority="14">
      <formula>AND(F$83=1,$CJ$35=1)</formula>
    </cfRule>
  </conditionalFormatting>
  <conditionalFormatting sqref="F85:CE86">
    <cfRule type="expression" dxfId="13" priority="9">
      <formula>AND(F$85=1,$CJ$36=4)</formula>
    </cfRule>
    <cfRule type="expression" dxfId="12" priority="10">
      <formula>AND(F$85=1,$CJ$36=3)</formula>
    </cfRule>
    <cfRule type="expression" dxfId="11" priority="11">
      <formula>AND(F$85=1,$CJ$36=1)</formula>
    </cfRule>
  </conditionalFormatting>
  <conditionalFormatting sqref="F87:CE88">
    <cfRule type="expression" dxfId="10" priority="6">
      <formula>AND(F$87=1,$CJ$37=4)</formula>
    </cfRule>
    <cfRule type="expression" dxfId="9" priority="7">
      <formula>AND(F$87=1,$CJ$37=3)</formula>
    </cfRule>
    <cfRule type="expression" dxfId="8" priority="8">
      <formula>AND(F$87=1,$CJ$37=1)</formula>
    </cfRule>
  </conditionalFormatting>
  <conditionalFormatting sqref="AX9">
    <cfRule type="expression" dxfId="7" priority="1">
      <formula>IF($CG$1=1,TRUE,FALSE)</formula>
    </cfRule>
    <cfRule type="expression" dxfId="6" priority="2">
      <formula>IF($CG$1=4,TRUE,FALSE)</formula>
    </cfRule>
    <cfRule type="expression" dxfId="5" priority="3">
      <formula>IF($CG$1=3,TRUE,FALSE)</formula>
    </cfRule>
    <cfRule type="expression" dxfId="4" priority="4">
      <formula>IF($CG$1=2,TRUE,FALSE)</formula>
    </cfRule>
    <cfRule type="expression" dxfId="3" priority="5">
      <formula>IF($CG$1=5,TRUE,FALSE)</formula>
    </cfRule>
  </conditionalFormatting>
  <conditionalFormatting sqref="F65:CE66">
    <cfRule type="expression" dxfId="2" priority="174">
      <formula>AND(F$65=1,$CJ$26=4)</formula>
    </cfRule>
    <cfRule type="expression" dxfId="1" priority="175">
      <formula>AND(F$65=1,$CJ$26=3)</formula>
    </cfRule>
    <cfRule type="expression" dxfId="0" priority="176">
      <formula>AND(F$65=1,$CJ$26=1)</formula>
    </cfRule>
  </conditionalFormatting>
  <dataValidations count="8">
    <dataValidation type="list" allowBlank="1" showInputMessage="1" showErrorMessage="1" prompt="Just select the hour and introduce minutes of start activity." sqref="F26:H26" xr:uid="{6AA6D65E-3B0C-4E4F-AC9A-A63958E636E0}">
      <formula1>$GE$26:$GE$98</formula1>
    </dataValidation>
    <dataValidation type="list" allowBlank="1" showInputMessage="1" showErrorMessage="1" sqref="F35:H37" xr:uid="{869909EC-B70C-40A6-8A92-C0C5499F8EF8}">
      <formula1>$GE$221:$GE$317</formula1>
    </dataValidation>
    <dataValidation allowBlank="1" showInputMessage="1" showErrorMessage="1" prompt="Just enter the number of minutes alone." sqref="I26" xr:uid="{2283FC64-F5E3-401C-A009-2290CA07C469}"/>
    <dataValidation type="list" allowBlank="1" showInputMessage="1" showErrorMessage="1" promptTitle="WORKING RULE!" prompt="If you select eliminate, increase or decrease, please manually change the weekly frequency." sqref="BC26:BJ26" xr:uid="{AA202AF6-55DB-484D-8350-BD3C1DD05C4C}">
      <formula1>$ER$60:$ER$64</formula1>
    </dataValidation>
    <dataValidation type="list" allowBlank="1" showInputMessage="1" showErrorMessage="1" sqref="BC27:BJ37" xr:uid="{1021BC8F-FF71-490B-B30A-D8C877555C6E}">
      <formula1>$ER$60:$ER$64</formula1>
    </dataValidation>
    <dataValidation type="list" allowBlank="1" showInputMessage="1" showErrorMessage="1" sqref="F27:H28" xr:uid="{640935E6-29B7-4261-8A62-AC3D1B1AAC26}">
      <formula1>$GE$26:$GE$98</formula1>
    </dataValidation>
    <dataValidation type="list" allowBlank="1" showInputMessage="1" showErrorMessage="1" sqref="F29:H31" xr:uid="{663BBFBB-4DD1-475A-9DF1-7AC8DCF133C6}">
      <formula1>$GE$99:$GE$171</formula1>
    </dataValidation>
    <dataValidation type="list" allowBlank="1" showInputMessage="1" showErrorMessage="1" sqref="F32:H34" xr:uid="{4B73CCB0-488E-44C3-BF47-08CE65C8421C}">
      <formula1>$GE$172:$GE$220</formula1>
    </dataValidation>
  </dataValidations>
  <hyperlinks>
    <hyperlink ref="BT91" r:id="rId1" xr:uid="{EA4A31E2-A7BA-45E1-A794-5DDADD46DECB}"/>
  </hyperlinks>
  <pageMargins left="0.23622047244094491" right="0.19685039370078741" top="0.19685039370078741" bottom="0.19685039370078741" header="0.31496062992125984" footer="0.11811023622047245"/>
  <pageSetup paperSize="9" scale="52" orientation="portrait" r:id="rId2"/>
  <headerFooter>
    <oddFooter xml:space="preserve">&amp;C
</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3313" r:id="rId5" name="Check Box 1">
              <controlPr defaultSize="0" autoFill="0" autoLine="0" autoPict="0">
                <anchor moveWithCells="1">
                  <from>
                    <xdr:col>40</xdr:col>
                    <xdr:colOff>57150</xdr:colOff>
                    <xdr:row>24</xdr:row>
                    <xdr:rowOff>371475</xdr:rowOff>
                  </from>
                  <to>
                    <xdr:col>41</xdr:col>
                    <xdr:colOff>123825</xdr:colOff>
                    <xdr:row>25</xdr:row>
                    <xdr:rowOff>342900</xdr:rowOff>
                  </to>
                </anchor>
              </controlPr>
            </control>
          </mc:Choice>
        </mc:AlternateContent>
        <mc:AlternateContent xmlns:mc="http://schemas.openxmlformats.org/markup-compatibility/2006">
          <mc:Choice Requires="x14">
            <control shapeId="13314" r:id="rId6" name="Check Box 2">
              <controlPr defaultSize="0" autoFill="0" autoLine="0" autoPict="0">
                <anchor moveWithCells="1">
                  <from>
                    <xdr:col>42</xdr:col>
                    <xdr:colOff>57150</xdr:colOff>
                    <xdr:row>24</xdr:row>
                    <xdr:rowOff>371475</xdr:rowOff>
                  </from>
                  <to>
                    <xdr:col>43</xdr:col>
                    <xdr:colOff>123825</xdr:colOff>
                    <xdr:row>25</xdr:row>
                    <xdr:rowOff>342900</xdr:rowOff>
                  </to>
                </anchor>
              </controlPr>
            </control>
          </mc:Choice>
        </mc:AlternateContent>
        <mc:AlternateContent xmlns:mc="http://schemas.openxmlformats.org/markup-compatibility/2006">
          <mc:Choice Requires="x14">
            <control shapeId="13315" r:id="rId7" name="Check Box 3">
              <controlPr defaultSize="0" autoFill="0" autoLine="0" autoPict="0">
                <anchor moveWithCells="1">
                  <from>
                    <xdr:col>44</xdr:col>
                    <xdr:colOff>57150</xdr:colOff>
                    <xdr:row>24</xdr:row>
                    <xdr:rowOff>371475</xdr:rowOff>
                  </from>
                  <to>
                    <xdr:col>45</xdr:col>
                    <xdr:colOff>123825</xdr:colOff>
                    <xdr:row>25</xdr:row>
                    <xdr:rowOff>342900</xdr:rowOff>
                  </to>
                </anchor>
              </controlPr>
            </control>
          </mc:Choice>
        </mc:AlternateContent>
        <mc:AlternateContent xmlns:mc="http://schemas.openxmlformats.org/markup-compatibility/2006">
          <mc:Choice Requires="x14">
            <control shapeId="13316" r:id="rId8" name="Check Box 4">
              <controlPr defaultSize="0" autoFill="0" autoLine="0" autoPict="0">
                <anchor moveWithCells="1">
                  <from>
                    <xdr:col>46</xdr:col>
                    <xdr:colOff>57150</xdr:colOff>
                    <xdr:row>24</xdr:row>
                    <xdr:rowOff>371475</xdr:rowOff>
                  </from>
                  <to>
                    <xdr:col>47</xdr:col>
                    <xdr:colOff>123825</xdr:colOff>
                    <xdr:row>25</xdr:row>
                    <xdr:rowOff>342900</xdr:rowOff>
                  </to>
                </anchor>
              </controlPr>
            </control>
          </mc:Choice>
        </mc:AlternateContent>
        <mc:AlternateContent xmlns:mc="http://schemas.openxmlformats.org/markup-compatibility/2006">
          <mc:Choice Requires="x14">
            <control shapeId="13317" r:id="rId9" name="Check Box 5">
              <controlPr defaultSize="0" autoFill="0" autoLine="0" autoPict="0">
                <anchor moveWithCells="1">
                  <from>
                    <xdr:col>48</xdr:col>
                    <xdr:colOff>57150</xdr:colOff>
                    <xdr:row>24</xdr:row>
                    <xdr:rowOff>371475</xdr:rowOff>
                  </from>
                  <to>
                    <xdr:col>49</xdr:col>
                    <xdr:colOff>123825</xdr:colOff>
                    <xdr:row>25</xdr:row>
                    <xdr:rowOff>342900</xdr:rowOff>
                  </to>
                </anchor>
              </controlPr>
            </control>
          </mc:Choice>
        </mc:AlternateContent>
        <mc:AlternateContent xmlns:mc="http://schemas.openxmlformats.org/markup-compatibility/2006">
          <mc:Choice Requires="x14">
            <control shapeId="13318" r:id="rId10" name="Check Box 6">
              <controlPr defaultSize="0" autoFill="0" autoLine="0" autoPict="0">
                <anchor moveWithCells="1">
                  <from>
                    <xdr:col>50</xdr:col>
                    <xdr:colOff>57150</xdr:colOff>
                    <xdr:row>24</xdr:row>
                    <xdr:rowOff>371475</xdr:rowOff>
                  </from>
                  <to>
                    <xdr:col>51</xdr:col>
                    <xdr:colOff>123825</xdr:colOff>
                    <xdr:row>25</xdr:row>
                    <xdr:rowOff>342900</xdr:rowOff>
                  </to>
                </anchor>
              </controlPr>
            </control>
          </mc:Choice>
        </mc:AlternateContent>
        <mc:AlternateContent xmlns:mc="http://schemas.openxmlformats.org/markup-compatibility/2006">
          <mc:Choice Requires="x14">
            <control shapeId="13319" r:id="rId11" name="Check Box 7">
              <controlPr defaultSize="0" autoFill="0" autoLine="0" autoPict="0">
                <anchor moveWithCells="1">
                  <from>
                    <xdr:col>52</xdr:col>
                    <xdr:colOff>57150</xdr:colOff>
                    <xdr:row>24</xdr:row>
                    <xdr:rowOff>371475</xdr:rowOff>
                  </from>
                  <to>
                    <xdr:col>53</xdr:col>
                    <xdr:colOff>123825</xdr:colOff>
                    <xdr:row>25</xdr:row>
                    <xdr:rowOff>342900</xdr:rowOff>
                  </to>
                </anchor>
              </controlPr>
            </control>
          </mc:Choice>
        </mc:AlternateContent>
        <mc:AlternateContent xmlns:mc="http://schemas.openxmlformats.org/markup-compatibility/2006">
          <mc:Choice Requires="x14">
            <control shapeId="13320" r:id="rId12" name="Check Box 8">
              <controlPr defaultSize="0" autoFill="0" autoLine="0" autoPict="0">
                <anchor moveWithCells="1">
                  <from>
                    <xdr:col>40</xdr:col>
                    <xdr:colOff>47625</xdr:colOff>
                    <xdr:row>26</xdr:row>
                    <xdr:rowOff>28575</xdr:rowOff>
                  </from>
                  <to>
                    <xdr:col>41</xdr:col>
                    <xdr:colOff>114300</xdr:colOff>
                    <xdr:row>26</xdr:row>
                    <xdr:rowOff>276225</xdr:rowOff>
                  </to>
                </anchor>
              </controlPr>
            </control>
          </mc:Choice>
        </mc:AlternateContent>
        <mc:AlternateContent xmlns:mc="http://schemas.openxmlformats.org/markup-compatibility/2006">
          <mc:Choice Requires="x14">
            <control shapeId="13321" r:id="rId13" name="Check Box 9">
              <controlPr defaultSize="0" autoFill="0" autoLine="0" autoPict="0">
                <anchor moveWithCells="1">
                  <from>
                    <xdr:col>42</xdr:col>
                    <xdr:colOff>47625</xdr:colOff>
                    <xdr:row>26</xdr:row>
                    <xdr:rowOff>28575</xdr:rowOff>
                  </from>
                  <to>
                    <xdr:col>43</xdr:col>
                    <xdr:colOff>114300</xdr:colOff>
                    <xdr:row>26</xdr:row>
                    <xdr:rowOff>276225</xdr:rowOff>
                  </to>
                </anchor>
              </controlPr>
            </control>
          </mc:Choice>
        </mc:AlternateContent>
        <mc:AlternateContent xmlns:mc="http://schemas.openxmlformats.org/markup-compatibility/2006">
          <mc:Choice Requires="x14">
            <control shapeId="13322" r:id="rId14" name="Check Box 10">
              <controlPr defaultSize="0" autoFill="0" autoLine="0" autoPict="0">
                <anchor moveWithCells="1">
                  <from>
                    <xdr:col>44</xdr:col>
                    <xdr:colOff>47625</xdr:colOff>
                    <xdr:row>26</xdr:row>
                    <xdr:rowOff>28575</xdr:rowOff>
                  </from>
                  <to>
                    <xdr:col>45</xdr:col>
                    <xdr:colOff>114300</xdr:colOff>
                    <xdr:row>26</xdr:row>
                    <xdr:rowOff>276225</xdr:rowOff>
                  </to>
                </anchor>
              </controlPr>
            </control>
          </mc:Choice>
        </mc:AlternateContent>
        <mc:AlternateContent xmlns:mc="http://schemas.openxmlformats.org/markup-compatibility/2006">
          <mc:Choice Requires="x14">
            <control shapeId="13323" r:id="rId15" name="Check Box 11">
              <controlPr defaultSize="0" autoFill="0" autoLine="0" autoPict="0">
                <anchor moveWithCells="1">
                  <from>
                    <xdr:col>46</xdr:col>
                    <xdr:colOff>47625</xdr:colOff>
                    <xdr:row>26</xdr:row>
                    <xdr:rowOff>28575</xdr:rowOff>
                  </from>
                  <to>
                    <xdr:col>47</xdr:col>
                    <xdr:colOff>114300</xdr:colOff>
                    <xdr:row>26</xdr:row>
                    <xdr:rowOff>276225</xdr:rowOff>
                  </to>
                </anchor>
              </controlPr>
            </control>
          </mc:Choice>
        </mc:AlternateContent>
        <mc:AlternateContent xmlns:mc="http://schemas.openxmlformats.org/markup-compatibility/2006">
          <mc:Choice Requires="x14">
            <control shapeId="13324" r:id="rId16" name="Check Box 12">
              <controlPr defaultSize="0" autoFill="0" autoLine="0" autoPict="0">
                <anchor moveWithCells="1">
                  <from>
                    <xdr:col>48</xdr:col>
                    <xdr:colOff>47625</xdr:colOff>
                    <xdr:row>26</xdr:row>
                    <xdr:rowOff>28575</xdr:rowOff>
                  </from>
                  <to>
                    <xdr:col>49</xdr:col>
                    <xdr:colOff>114300</xdr:colOff>
                    <xdr:row>26</xdr:row>
                    <xdr:rowOff>276225</xdr:rowOff>
                  </to>
                </anchor>
              </controlPr>
            </control>
          </mc:Choice>
        </mc:AlternateContent>
        <mc:AlternateContent xmlns:mc="http://schemas.openxmlformats.org/markup-compatibility/2006">
          <mc:Choice Requires="x14">
            <control shapeId="13325" r:id="rId17" name="Check Box 13">
              <controlPr defaultSize="0" autoFill="0" autoLine="0" autoPict="0">
                <anchor moveWithCells="1">
                  <from>
                    <xdr:col>50</xdr:col>
                    <xdr:colOff>47625</xdr:colOff>
                    <xdr:row>26</xdr:row>
                    <xdr:rowOff>28575</xdr:rowOff>
                  </from>
                  <to>
                    <xdr:col>51</xdr:col>
                    <xdr:colOff>114300</xdr:colOff>
                    <xdr:row>26</xdr:row>
                    <xdr:rowOff>276225</xdr:rowOff>
                  </to>
                </anchor>
              </controlPr>
            </control>
          </mc:Choice>
        </mc:AlternateContent>
        <mc:AlternateContent xmlns:mc="http://schemas.openxmlformats.org/markup-compatibility/2006">
          <mc:Choice Requires="x14">
            <control shapeId="13326" r:id="rId18" name="Check Box 14">
              <controlPr defaultSize="0" autoFill="0" autoLine="0" autoPict="0">
                <anchor moveWithCells="1">
                  <from>
                    <xdr:col>52</xdr:col>
                    <xdr:colOff>47625</xdr:colOff>
                    <xdr:row>26</xdr:row>
                    <xdr:rowOff>28575</xdr:rowOff>
                  </from>
                  <to>
                    <xdr:col>53</xdr:col>
                    <xdr:colOff>114300</xdr:colOff>
                    <xdr:row>26</xdr:row>
                    <xdr:rowOff>276225</xdr:rowOff>
                  </to>
                </anchor>
              </controlPr>
            </control>
          </mc:Choice>
        </mc:AlternateContent>
        <mc:AlternateContent xmlns:mc="http://schemas.openxmlformats.org/markup-compatibility/2006">
          <mc:Choice Requires="x14">
            <control shapeId="13327" r:id="rId19" name="Check Box 15">
              <controlPr defaultSize="0" autoFill="0" autoLine="0" autoPict="0">
                <anchor moveWithCells="1">
                  <from>
                    <xdr:col>40</xdr:col>
                    <xdr:colOff>47625</xdr:colOff>
                    <xdr:row>27</xdr:row>
                    <xdr:rowOff>28575</xdr:rowOff>
                  </from>
                  <to>
                    <xdr:col>41</xdr:col>
                    <xdr:colOff>114300</xdr:colOff>
                    <xdr:row>27</xdr:row>
                    <xdr:rowOff>276225</xdr:rowOff>
                  </to>
                </anchor>
              </controlPr>
            </control>
          </mc:Choice>
        </mc:AlternateContent>
        <mc:AlternateContent xmlns:mc="http://schemas.openxmlformats.org/markup-compatibility/2006">
          <mc:Choice Requires="x14">
            <control shapeId="13328" r:id="rId20" name="Check Box 16">
              <controlPr defaultSize="0" autoFill="0" autoLine="0" autoPict="0">
                <anchor moveWithCells="1">
                  <from>
                    <xdr:col>42</xdr:col>
                    <xdr:colOff>47625</xdr:colOff>
                    <xdr:row>27</xdr:row>
                    <xdr:rowOff>28575</xdr:rowOff>
                  </from>
                  <to>
                    <xdr:col>43</xdr:col>
                    <xdr:colOff>114300</xdr:colOff>
                    <xdr:row>27</xdr:row>
                    <xdr:rowOff>276225</xdr:rowOff>
                  </to>
                </anchor>
              </controlPr>
            </control>
          </mc:Choice>
        </mc:AlternateContent>
        <mc:AlternateContent xmlns:mc="http://schemas.openxmlformats.org/markup-compatibility/2006">
          <mc:Choice Requires="x14">
            <control shapeId="13329" r:id="rId21" name="Check Box 17">
              <controlPr defaultSize="0" autoFill="0" autoLine="0" autoPict="0">
                <anchor moveWithCells="1">
                  <from>
                    <xdr:col>44</xdr:col>
                    <xdr:colOff>47625</xdr:colOff>
                    <xdr:row>27</xdr:row>
                    <xdr:rowOff>28575</xdr:rowOff>
                  </from>
                  <to>
                    <xdr:col>45</xdr:col>
                    <xdr:colOff>114300</xdr:colOff>
                    <xdr:row>27</xdr:row>
                    <xdr:rowOff>276225</xdr:rowOff>
                  </to>
                </anchor>
              </controlPr>
            </control>
          </mc:Choice>
        </mc:AlternateContent>
        <mc:AlternateContent xmlns:mc="http://schemas.openxmlformats.org/markup-compatibility/2006">
          <mc:Choice Requires="x14">
            <control shapeId="13330" r:id="rId22" name="Check Box 18">
              <controlPr defaultSize="0" autoFill="0" autoLine="0" autoPict="0">
                <anchor moveWithCells="1">
                  <from>
                    <xdr:col>46</xdr:col>
                    <xdr:colOff>47625</xdr:colOff>
                    <xdr:row>27</xdr:row>
                    <xdr:rowOff>28575</xdr:rowOff>
                  </from>
                  <to>
                    <xdr:col>47</xdr:col>
                    <xdr:colOff>114300</xdr:colOff>
                    <xdr:row>27</xdr:row>
                    <xdr:rowOff>276225</xdr:rowOff>
                  </to>
                </anchor>
              </controlPr>
            </control>
          </mc:Choice>
        </mc:AlternateContent>
        <mc:AlternateContent xmlns:mc="http://schemas.openxmlformats.org/markup-compatibility/2006">
          <mc:Choice Requires="x14">
            <control shapeId="13331" r:id="rId23" name="Check Box 19">
              <controlPr defaultSize="0" autoFill="0" autoLine="0" autoPict="0">
                <anchor moveWithCells="1">
                  <from>
                    <xdr:col>48</xdr:col>
                    <xdr:colOff>47625</xdr:colOff>
                    <xdr:row>27</xdr:row>
                    <xdr:rowOff>28575</xdr:rowOff>
                  </from>
                  <to>
                    <xdr:col>49</xdr:col>
                    <xdr:colOff>114300</xdr:colOff>
                    <xdr:row>27</xdr:row>
                    <xdr:rowOff>276225</xdr:rowOff>
                  </to>
                </anchor>
              </controlPr>
            </control>
          </mc:Choice>
        </mc:AlternateContent>
        <mc:AlternateContent xmlns:mc="http://schemas.openxmlformats.org/markup-compatibility/2006">
          <mc:Choice Requires="x14">
            <control shapeId="13332" r:id="rId24" name="Check Box 20">
              <controlPr defaultSize="0" autoFill="0" autoLine="0" autoPict="0">
                <anchor moveWithCells="1">
                  <from>
                    <xdr:col>50</xdr:col>
                    <xdr:colOff>47625</xdr:colOff>
                    <xdr:row>27</xdr:row>
                    <xdr:rowOff>28575</xdr:rowOff>
                  </from>
                  <to>
                    <xdr:col>51</xdr:col>
                    <xdr:colOff>114300</xdr:colOff>
                    <xdr:row>27</xdr:row>
                    <xdr:rowOff>276225</xdr:rowOff>
                  </to>
                </anchor>
              </controlPr>
            </control>
          </mc:Choice>
        </mc:AlternateContent>
        <mc:AlternateContent xmlns:mc="http://schemas.openxmlformats.org/markup-compatibility/2006">
          <mc:Choice Requires="x14">
            <control shapeId="13333" r:id="rId25" name="Check Box 21">
              <controlPr defaultSize="0" autoFill="0" autoLine="0" autoPict="0">
                <anchor moveWithCells="1">
                  <from>
                    <xdr:col>52</xdr:col>
                    <xdr:colOff>47625</xdr:colOff>
                    <xdr:row>27</xdr:row>
                    <xdr:rowOff>28575</xdr:rowOff>
                  </from>
                  <to>
                    <xdr:col>53</xdr:col>
                    <xdr:colOff>114300</xdr:colOff>
                    <xdr:row>27</xdr:row>
                    <xdr:rowOff>276225</xdr:rowOff>
                  </to>
                </anchor>
              </controlPr>
            </control>
          </mc:Choice>
        </mc:AlternateContent>
        <mc:AlternateContent xmlns:mc="http://schemas.openxmlformats.org/markup-compatibility/2006">
          <mc:Choice Requires="x14">
            <control shapeId="13334" r:id="rId26" name="Check Box 22">
              <controlPr defaultSize="0" autoFill="0" autoLine="0" autoPict="0">
                <anchor moveWithCells="1">
                  <from>
                    <xdr:col>40</xdr:col>
                    <xdr:colOff>47625</xdr:colOff>
                    <xdr:row>28</xdr:row>
                    <xdr:rowOff>28575</xdr:rowOff>
                  </from>
                  <to>
                    <xdr:col>41</xdr:col>
                    <xdr:colOff>114300</xdr:colOff>
                    <xdr:row>28</xdr:row>
                    <xdr:rowOff>276225</xdr:rowOff>
                  </to>
                </anchor>
              </controlPr>
            </control>
          </mc:Choice>
        </mc:AlternateContent>
        <mc:AlternateContent xmlns:mc="http://schemas.openxmlformats.org/markup-compatibility/2006">
          <mc:Choice Requires="x14">
            <control shapeId="13335" r:id="rId27" name="Check Box 23">
              <controlPr defaultSize="0" autoFill="0" autoLine="0" autoPict="0">
                <anchor moveWithCells="1">
                  <from>
                    <xdr:col>42</xdr:col>
                    <xdr:colOff>47625</xdr:colOff>
                    <xdr:row>28</xdr:row>
                    <xdr:rowOff>28575</xdr:rowOff>
                  </from>
                  <to>
                    <xdr:col>43</xdr:col>
                    <xdr:colOff>114300</xdr:colOff>
                    <xdr:row>28</xdr:row>
                    <xdr:rowOff>276225</xdr:rowOff>
                  </to>
                </anchor>
              </controlPr>
            </control>
          </mc:Choice>
        </mc:AlternateContent>
        <mc:AlternateContent xmlns:mc="http://schemas.openxmlformats.org/markup-compatibility/2006">
          <mc:Choice Requires="x14">
            <control shapeId="13336" r:id="rId28" name="Check Box 24">
              <controlPr defaultSize="0" autoFill="0" autoLine="0" autoPict="0">
                <anchor moveWithCells="1">
                  <from>
                    <xdr:col>44</xdr:col>
                    <xdr:colOff>47625</xdr:colOff>
                    <xdr:row>28</xdr:row>
                    <xdr:rowOff>28575</xdr:rowOff>
                  </from>
                  <to>
                    <xdr:col>45</xdr:col>
                    <xdr:colOff>114300</xdr:colOff>
                    <xdr:row>28</xdr:row>
                    <xdr:rowOff>276225</xdr:rowOff>
                  </to>
                </anchor>
              </controlPr>
            </control>
          </mc:Choice>
        </mc:AlternateContent>
        <mc:AlternateContent xmlns:mc="http://schemas.openxmlformats.org/markup-compatibility/2006">
          <mc:Choice Requires="x14">
            <control shapeId="13337" r:id="rId29" name="Check Box 25">
              <controlPr defaultSize="0" autoFill="0" autoLine="0" autoPict="0">
                <anchor moveWithCells="1">
                  <from>
                    <xdr:col>46</xdr:col>
                    <xdr:colOff>47625</xdr:colOff>
                    <xdr:row>28</xdr:row>
                    <xdr:rowOff>28575</xdr:rowOff>
                  </from>
                  <to>
                    <xdr:col>47</xdr:col>
                    <xdr:colOff>114300</xdr:colOff>
                    <xdr:row>28</xdr:row>
                    <xdr:rowOff>276225</xdr:rowOff>
                  </to>
                </anchor>
              </controlPr>
            </control>
          </mc:Choice>
        </mc:AlternateContent>
        <mc:AlternateContent xmlns:mc="http://schemas.openxmlformats.org/markup-compatibility/2006">
          <mc:Choice Requires="x14">
            <control shapeId="13338" r:id="rId30" name="Check Box 26">
              <controlPr defaultSize="0" autoFill="0" autoLine="0" autoPict="0">
                <anchor moveWithCells="1">
                  <from>
                    <xdr:col>48</xdr:col>
                    <xdr:colOff>47625</xdr:colOff>
                    <xdr:row>28</xdr:row>
                    <xdr:rowOff>28575</xdr:rowOff>
                  </from>
                  <to>
                    <xdr:col>49</xdr:col>
                    <xdr:colOff>114300</xdr:colOff>
                    <xdr:row>28</xdr:row>
                    <xdr:rowOff>276225</xdr:rowOff>
                  </to>
                </anchor>
              </controlPr>
            </control>
          </mc:Choice>
        </mc:AlternateContent>
        <mc:AlternateContent xmlns:mc="http://schemas.openxmlformats.org/markup-compatibility/2006">
          <mc:Choice Requires="x14">
            <control shapeId="13339" r:id="rId31" name="Check Box 27">
              <controlPr defaultSize="0" autoFill="0" autoLine="0" autoPict="0">
                <anchor moveWithCells="1">
                  <from>
                    <xdr:col>50</xdr:col>
                    <xdr:colOff>47625</xdr:colOff>
                    <xdr:row>28</xdr:row>
                    <xdr:rowOff>28575</xdr:rowOff>
                  </from>
                  <to>
                    <xdr:col>51</xdr:col>
                    <xdr:colOff>114300</xdr:colOff>
                    <xdr:row>28</xdr:row>
                    <xdr:rowOff>276225</xdr:rowOff>
                  </to>
                </anchor>
              </controlPr>
            </control>
          </mc:Choice>
        </mc:AlternateContent>
        <mc:AlternateContent xmlns:mc="http://schemas.openxmlformats.org/markup-compatibility/2006">
          <mc:Choice Requires="x14">
            <control shapeId="13340" r:id="rId32" name="Check Box 28">
              <controlPr defaultSize="0" autoFill="0" autoLine="0" autoPict="0">
                <anchor moveWithCells="1">
                  <from>
                    <xdr:col>52</xdr:col>
                    <xdr:colOff>47625</xdr:colOff>
                    <xdr:row>28</xdr:row>
                    <xdr:rowOff>28575</xdr:rowOff>
                  </from>
                  <to>
                    <xdr:col>53</xdr:col>
                    <xdr:colOff>114300</xdr:colOff>
                    <xdr:row>28</xdr:row>
                    <xdr:rowOff>276225</xdr:rowOff>
                  </to>
                </anchor>
              </controlPr>
            </control>
          </mc:Choice>
        </mc:AlternateContent>
        <mc:AlternateContent xmlns:mc="http://schemas.openxmlformats.org/markup-compatibility/2006">
          <mc:Choice Requires="x14">
            <control shapeId="13341" r:id="rId33" name="Check Box 29">
              <controlPr defaultSize="0" autoFill="0" autoLine="0" autoPict="0">
                <anchor moveWithCells="1">
                  <from>
                    <xdr:col>40</xdr:col>
                    <xdr:colOff>47625</xdr:colOff>
                    <xdr:row>29</xdr:row>
                    <xdr:rowOff>28575</xdr:rowOff>
                  </from>
                  <to>
                    <xdr:col>41</xdr:col>
                    <xdr:colOff>114300</xdr:colOff>
                    <xdr:row>29</xdr:row>
                    <xdr:rowOff>276225</xdr:rowOff>
                  </to>
                </anchor>
              </controlPr>
            </control>
          </mc:Choice>
        </mc:AlternateContent>
        <mc:AlternateContent xmlns:mc="http://schemas.openxmlformats.org/markup-compatibility/2006">
          <mc:Choice Requires="x14">
            <control shapeId="13342" r:id="rId34" name="Check Box 30">
              <controlPr defaultSize="0" autoFill="0" autoLine="0" autoPict="0">
                <anchor moveWithCells="1">
                  <from>
                    <xdr:col>42</xdr:col>
                    <xdr:colOff>47625</xdr:colOff>
                    <xdr:row>29</xdr:row>
                    <xdr:rowOff>28575</xdr:rowOff>
                  </from>
                  <to>
                    <xdr:col>43</xdr:col>
                    <xdr:colOff>114300</xdr:colOff>
                    <xdr:row>29</xdr:row>
                    <xdr:rowOff>276225</xdr:rowOff>
                  </to>
                </anchor>
              </controlPr>
            </control>
          </mc:Choice>
        </mc:AlternateContent>
        <mc:AlternateContent xmlns:mc="http://schemas.openxmlformats.org/markup-compatibility/2006">
          <mc:Choice Requires="x14">
            <control shapeId="13343" r:id="rId35" name="Check Box 31">
              <controlPr defaultSize="0" autoFill="0" autoLine="0" autoPict="0">
                <anchor moveWithCells="1">
                  <from>
                    <xdr:col>44</xdr:col>
                    <xdr:colOff>47625</xdr:colOff>
                    <xdr:row>29</xdr:row>
                    <xdr:rowOff>28575</xdr:rowOff>
                  </from>
                  <to>
                    <xdr:col>45</xdr:col>
                    <xdr:colOff>114300</xdr:colOff>
                    <xdr:row>29</xdr:row>
                    <xdr:rowOff>276225</xdr:rowOff>
                  </to>
                </anchor>
              </controlPr>
            </control>
          </mc:Choice>
        </mc:AlternateContent>
        <mc:AlternateContent xmlns:mc="http://schemas.openxmlformats.org/markup-compatibility/2006">
          <mc:Choice Requires="x14">
            <control shapeId="13344" r:id="rId36" name="Check Box 32">
              <controlPr defaultSize="0" autoFill="0" autoLine="0" autoPict="0">
                <anchor moveWithCells="1">
                  <from>
                    <xdr:col>46</xdr:col>
                    <xdr:colOff>47625</xdr:colOff>
                    <xdr:row>29</xdr:row>
                    <xdr:rowOff>28575</xdr:rowOff>
                  </from>
                  <to>
                    <xdr:col>47</xdr:col>
                    <xdr:colOff>114300</xdr:colOff>
                    <xdr:row>29</xdr:row>
                    <xdr:rowOff>276225</xdr:rowOff>
                  </to>
                </anchor>
              </controlPr>
            </control>
          </mc:Choice>
        </mc:AlternateContent>
        <mc:AlternateContent xmlns:mc="http://schemas.openxmlformats.org/markup-compatibility/2006">
          <mc:Choice Requires="x14">
            <control shapeId="13345" r:id="rId37" name="Check Box 33">
              <controlPr defaultSize="0" autoFill="0" autoLine="0" autoPict="0">
                <anchor moveWithCells="1">
                  <from>
                    <xdr:col>48</xdr:col>
                    <xdr:colOff>47625</xdr:colOff>
                    <xdr:row>29</xdr:row>
                    <xdr:rowOff>28575</xdr:rowOff>
                  </from>
                  <to>
                    <xdr:col>49</xdr:col>
                    <xdr:colOff>114300</xdr:colOff>
                    <xdr:row>29</xdr:row>
                    <xdr:rowOff>276225</xdr:rowOff>
                  </to>
                </anchor>
              </controlPr>
            </control>
          </mc:Choice>
        </mc:AlternateContent>
        <mc:AlternateContent xmlns:mc="http://schemas.openxmlformats.org/markup-compatibility/2006">
          <mc:Choice Requires="x14">
            <control shapeId="13346" r:id="rId38" name="Check Box 34">
              <controlPr defaultSize="0" autoFill="0" autoLine="0" autoPict="0">
                <anchor moveWithCells="1">
                  <from>
                    <xdr:col>50</xdr:col>
                    <xdr:colOff>47625</xdr:colOff>
                    <xdr:row>29</xdr:row>
                    <xdr:rowOff>28575</xdr:rowOff>
                  </from>
                  <to>
                    <xdr:col>51</xdr:col>
                    <xdr:colOff>114300</xdr:colOff>
                    <xdr:row>29</xdr:row>
                    <xdr:rowOff>276225</xdr:rowOff>
                  </to>
                </anchor>
              </controlPr>
            </control>
          </mc:Choice>
        </mc:AlternateContent>
        <mc:AlternateContent xmlns:mc="http://schemas.openxmlformats.org/markup-compatibility/2006">
          <mc:Choice Requires="x14">
            <control shapeId="13347" r:id="rId39" name="Check Box 35">
              <controlPr defaultSize="0" autoFill="0" autoLine="0" autoPict="0">
                <anchor moveWithCells="1">
                  <from>
                    <xdr:col>52</xdr:col>
                    <xdr:colOff>47625</xdr:colOff>
                    <xdr:row>29</xdr:row>
                    <xdr:rowOff>28575</xdr:rowOff>
                  </from>
                  <to>
                    <xdr:col>53</xdr:col>
                    <xdr:colOff>114300</xdr:colOff>
                    <xdr:row>29</xdr:row>
                    <xdr:rowOff>276225</xdr:rowOff>
                  </to>
                </anchor>
              </controlPr>
            </control>
          </mc:Choice>
        </mc:AlternateContent>
        <mc:AlternateContent xmlns:mc="http://schemas.openxmlformats.org/markup-compatibility/2006">
          <mc:Choice Requires="x14">
            <control shapeId="13348" r:id="rId40" name="Check Box 36">
              <controlPr defaultSize="0" autoFill="0" autoLine="0" autoPict="0">
                <anchor moveWithCells="1">
                  <from>
                    <xdr:col>40</xdr:col>
                    <xdr:colOff>47625</xdr:colOff>
                    <xdr:row>30</xdr:row>
                    <xdr:rowOff>28575</xdr:rowOff>
                  </from>
                  <to>
                    <xdr:col>41</xdr:col>
                    <xdr:colOff>114300</xdr:colOff>
                    <xdr:row>30</xdr:row>
                    <xdr:rowOff>276225</xdr:rowOff>
                  </to>
                </anchor>
              </controlPr>
            </control>
          </mc:Choice>
        </mc:AlternateContent>
        <mc:AlternateContent xmlns:mc="http://schemas.openxmlformats.org/markup-compatibility/2006">
          <mc:Choice Requires="x14">
            <control shapeId="13349" r:id="rId41" name="Check Box 37">
              <controlPr defaultSize="0" autoFill="0" autoLine="0" autoPict="0">
                <anchor moveWithCells="1">
                  <from>
                    <xdr:col>42</xdr:col>
                    <xdr:colOff>47625</xdr:colOff>
                    <xdr:row>30</xdr:row>
                    <xdr:rowOff>28575</xdr:rowOff>
                  </from>
                  <to>
                    <xdr:col>43</xdr:col>
                    <xdr:colOff>114300</xdr:colOff>
                    <xdr:row>30</xdr:row>
                    <xdr:rowOff>276225</xdr:rowOff>
                  </to>
                </anchor>
              </controlPr>
            </control>
          </mc:Choice>
        </mc:AlternateContent>
        <mc:AlternateContent xmlns:mc="http://schemas.openxmlformats.org/markup-compatibility/2006">
          <mc:Choice Requires="x14">
            <control shapeId="13350" r:id="rId42" name="Check Box 38">
              <controlPr defaultSize="0" autoFill="0" autoLine="0" autoPict="0">
                <anchor moveWithCells="1">
                  <from>
                    <xdr:col>44</xdr:col>
                    <xdr:colOff>47625</xdr:colOff>
                    <xdr:row>30</xdr:row>
                    <xdr:rowOff>28575</xdr:rowOff>
                  </from>
                  <to>
                    <xdr:col>45</xdr:col>
                    <xdr:colOff>114300</xdr:colOff>
                    <xdr:row>30</xdr:row>
                    <xdr:rowOff>276225</xdr:rowOff>
                  </to>
                </anchor>
              </controlPr>
            </control>
          </mc:Choice>
        </mc:AlternateContent>
        <mc:AlternateContent xmlns:mc="http://schemas.openxmlformats.org/markup-compatibility/2006">
          <mc:Choice Requires="x14">
            <control shapeId="13351" r:id="rId43" name="Check Box 39">
              <controlPr defaultSize="0" autoFill="0" autoLine="0" autoPict="0">
                <anchor moveWithCells="1">
                  <from>
                    <xdr:col>46</xdr:col>
                    <xdr:colOff>47625</xdr:colOff>
                    <xdr:row>30</xdr:row>
                    <xdr:rowOff>28575</xdr:rowOff>
                  </from>
                  <to>
                    <xdr:col>47</xdr:col>
                    <xdr:colOff>114300</xdr:colOff>
                    <xdr:row>30</xdr:row>
                    <xdr:rowOff>276225</xdr:rowOff>
                  </to>
                </anchor>
              </controlPr>
            </control>
          </mc:Choice>
        </mc:AlternateContent>
        <mc:AlternateContent xmlns:mc="http://schemas.openxmlformats.org/markup-compatibility/2006">
          <mc:Choice Requires="x14">
            <control shapeId="13352" r:id="rId44" name="Check Box 40">
              <controlPr defaultSize="0" autoFill="0" autoLine="0" autoPict="0">
                <anchor moveWithCells="1">
                  <from>
                    <xdr:col>48</xdr:col>
                    <xdr:colOff>47625</xdr:colOff>
                    <xdr:row>30</xdr:row>
                    <xdr:rowOff>28575</xdr:rowOff>
                  </from>
                  <to>
                    <xdr:col>49</xdr:col>
                    <xdr:colOff>114300</xdr:colOff>
                    <xdr:row>30</xdr:row>
                    <xdr:rowOff>276225</xdr:rowOff>
                  </to>
                </anchor>
              </controlPr>
            </control>
          </mc:Choice>
        </mc:AlternateContent>
        <mc:AlternateContent xmlns:mc="http://schemas.openxmlformats.org/markup-compatibility/2006">
          <mc:Choice Requires="x14">
            <control shapeId="13353" r:id="rId45" name="Check Box 41">
              <controlPr defaultSize="0" autoFill="0" autoLine="0" autoPict="0">
                <anchor moveWithCells="1">
                  <from>
                    <xdr:col>50</xdr:col>
                    <xdr:colOff>47625</xdr:colOff>
                    <xdr:row>30</xdr:row>
                    <xdr:rowOff>28575</xdr:rowOff>
                  </from>
                  <to>
                    <xdr:col>51</xdr:col>
                    <xdr:colOff>114300</xdr:colOff>
                    <xdr:row>30</xdr:row>
                    <xdr:rowOff>276225</xdr:rowOff>
                  </to>
                </anchor>
              </controlPr>
            </control>
          </mc:Choice>
        </mc:AlternateContent>
        <mc:AlternateContent xmlns:mc="http://schemas.openxmlformats.org/markup-compatibility/2006">
          <mc:Choice Requires="x14">
            <control shapeId="13354" r:id="rId46" name="Check Box 42">
              <controlPr defaultSize="0" autoFill="0" autoLine="0" autoPict="0">
                <anchor moveWithCells="1">
                  <from>
                    <xdr:col>52</xdr:col>
                    <xdr:colOff>47625</xdr:colOff>
                    <xdr:row>30</xdr:row>
                    <xdr:rowOff>28575</xdr:rowOff>
                  </from>
                  <to>
                    <xdr:col>53</xdr:col>
                    <xdr:colOff>114300</xdr:colOff>
                    <xdr:row>30</xdr:row>
                    <xdr:rowOff>276225</xdr:rowOff>
                  </to>
                </anchor>
              </controlPr>
            </control>
          </mc:Choice>
        </mc:AlternateContent>
        <mc:AlternateContent xmlns:mc="http://schemas.openxmlformats.org/markup-compatibility/2006">
          <mc:Choice Requires="x14">
            <control shapeId="13355" r:id="rId47" name="Check Box 43">
              <controlPr defaultSize="0" autoFill="0" autoLine="0" autoPict="0">
                <anchor moveWithCells="1">
                  <from>
                    <xdr:col>40</xdr:col>
                    <xdr:colOff>47625</xdr:colOff>
                    <xdr:row>31</xdr:row>
                    <xdr:rowOff>28575</xdr:rowOff>
                  </from>
                  <to>
                    <xdr:col>41</xdr:col>
                    <xdr:colOff>114300</xdr:colOff>
                    <xdr:row>31</xdr:row>
                    <xdr:rowOff>276225</xdr:rowOff>
                  </to>
                </anchor>
              </controlPr>
            </control>
          </mc:Choice>
        </mc:AlternateContent>
        <mc:AlternateContent xmlns:mc="http://schemas.openxmlformats.org/markup-compatibility/2006">
          <mc:Choice Requires="x14">
            <control shapeId="13356" r:id="rId48" name="Check Box 44">
              <controlPr defaultSize="0" autoFill="0" autoLine="0" autoPict="0">
                <anchor moveWithCells="1">
                  <from>
                    <xdr:col>42</xdr:col>
                    <xdr:colOff>47625</xdr:colOff>
                    <xdr:row>31</xdr:row>
                    <xdr:rowOff>28575</xdr:rowOff>
                  </from>
                  <to>
                    <xdr:col>43</xdr:col>
                    <xdr:colOff>114300</xdr:colOff>
                    <xdr:row>31</xdr:row>
                    <xdr:rowOff>276225</xdr:rowOff>
                  </to>
                </anchor>
              </controlPr>
            </control>
          </mc:Choice>
        </mc:AlternateContent>
        <mc:AlternateContent xmlns:mc="http://schemas.openxmlformats.org/markup-compatibility/2006">
          <mc:Choice Requires="x14">
            <control shapeId="13357" r:id="rId49" name="Check Box 45">
              <controlPr defaultSize="0" autoFill="0" autoLine="0" autoPict="0">
                <anchor moveWithCells="1">
                  <from>
                    <xdr:col>44</xdr:col>
                    <xdr:colOff>47625</xdr:colOff>
                    <xdr:row>31</xdr:row>
                    <xdr:rowOff>28575</xdr:rowOff>
                  </from>
                  <to>
                    <xdr:col>45</xdr:col>
                    <xdr:colOff>114300</xdr:colOff>
                    <xdr:row>31</xdr:row>
                    <xdr:rowOff>276225</xdr:rowOff>
                  </to>
                </anchor>
              </controlPr>
            </control>
          </mc:Choice>
        </mc:AlternateContent>
        <mc:AlternateContent xmlns:mc="http://schemas.openxmlformats.org/markup-compatibility/2006">
          <mc:Choice Requires="x14">
            <control shapeId="13358" r:id="rId50" name="Check Box 46">
              <controlPr defaultSize="0" autoFill="0" autoLine="0" autoPict="0">
                <anchor moveWithCells="1">
                  <from>
                    <xdr:col>46</xdr:col>
                    <xdr:colOff>47625</xdr:colOff>
                    <xdr:row>31</xdr:row>
                    <xdr:rowOff>28575</xdr:rowOff>
                  </from>
                  <to>
                    <xdr:col>47</xdr:col>
                    <xdr:colOff>114300</xdr:colOff>
                    <xdr:row>31</xdr:row>
                    <xdr:rowOff>276225</xdr:rowOff>
                  </to>
                </anchor>
              </controlPr>
            </control>
          </mc:Choice>
        </mc:AlternateContent>
        <mc:AlternateContent xmlns:mc="http://schemas.openxmlformats.org/markup-compatibility/2006">
          <mc:Choice Requires="x14">
            <control shapeId="13359" r:id="rId51" name="Check Box 47">
              <controlPr defaultSize="0" autoFill="0" autoLine="0" autoPict="0">
                <anchor moveWithCells="1">
                  <from>
                    <xdr:col>48</xdr:col>
                    <xdr:colOff>47625</xdr:colOff>
                    <xdr:row>31</xdr:row>
                    <xdr:rowOff>28575</xdr:rowOff>
                  </from>
                  <to>
                    <xdr:col>49</xdr:col>
                    <xdr:colOff>114300</xdr:colOff>
                    <xdr:row>31</xdr:row>
                    <xdr:rowOff>276225</xdr:rowOff>
                  </to>
                </anchor>
              </controlPr>
            </control>
          </mc:Choice>
        </mc:AlternateContent>
        <mc:AlternateContent xmlns:mc="http://schemas.openxmlformats.org/markup-compatibility/2006">
          <mc:Choice Requires="x14">
            <control shapeId="13360" r:id="rId52" name="Check Box 48">
              <controlPr defaultSize="0" autoFill="0" autoLine="0" autoPict="0">
                <anchor moveWithCells="1">
                  <from>
                    <xdr:col>50</xdr:col>
                    <xdr:colOff>47625</xdr:colOff>
                    <xdr:row>31</xdr:row>
                    <xdr:rowOff>28575</xdr:rowOff>
                  </from>
                  <to>
                    <xdr:col>51</xdr:col>
                    <xdr:colOff>114300</xdr:colOff>
                    <xdr:row>31</xdr:row>
                    <xdr:rowOff>276225</xdr:rowOff>
                  </to>
                </anchor>
              </controlPr>
            </control>
          </mc:Choice>
        </mc:AlternateContent>
        <mc:AlternateContent xmlns:mc="http://schemas.openxmlformats.org/markup-compatibility/2006">
          <mc:Choice Requires="x14">
            <control shapeId="13361" r:id="rId53" name="Check Box 49">
              <controlPr defaultSize="0" autoFill="0" autoLine="0" autoPict="0">
                <anchor moveWithCells="1">
                  <from>
                    <xdr:col>52</xdr:col>
                    <xdr:colOff>47625</xdr:colOff>
                    <xdr:row>31</xdr:row>
                    <xdr:rowOff>28575</xdr:rowOff>
                  </from>
                  <to>
                    <xdr:col>53</xdr:col>
                    <xdr:colOff>114300</xdr:colOff>
                    <xdr:row>31</xdr:row>
                    <xdr:rowOff>276225</xdr:rowOff>
                  </to>
                </anchor>
              </controlPr>
            </control>
          </mc:Choice>
        </mc:AlternateContent>
        <mc:AlternateContent xmlns:mc="http://schemas.openxmlformats.org/markup-compatibility/2006">
          <mc:Choice Requires="x14">
            <control shapeId="13362" r:id="rId54" name="Check Box 50">
              <controlPr defaultSize="0" autoFill="0" autoLine="0" autoPict="0">
                <anchor moveWithCells="1">
                  <from>
                    <xdr:col>40</xdr:col>
                    <xdr:colOff>47625</xdr:colOff>
                    <xdr:row>32</xdr:row>
                    <xdr:rowOff>28575</xdr:rowOff>
                  </from>
                  <to>
                    <xdr:col>41</xdr:col>
                    <xdr:colOff>114300</xdr:colOff>
                    <xdr:row>32</xdr:row>
                    <xdr:rowOff>276225</xdr:rowOff>
                  </to>
                </anchor>
              </controlPr>
            </control>
          </mc:Choice>
        </mc:AlternateContent>
        <mc:AlternateContent xmlns:mc="http://schemas.openxmlformats.org/markup-compatibility/2006">
          <mc:Choice Requires="x14">
            <control shapeId="13363" r:id="rId55" name="Check Box 51">
              <controlPr defaultSize="0" autoFill="0" autoLine="0" autoPict="0">
                <anchor moveWithCells="1">
                  <from>
                    <xdr:col>42</xdr:col>
                    <xdr:colOff>47625</xdr:colOff>
                    <xdr:row>32</xdr:row>
                    <xdr:rowOff>28575</xdr:rowOff>
                  </from>
                  <to>
                    <xdr:col>43</xdr:col>
                    <xdr:colOff>114300</xdr:colOff>
                    <xdr:row>32</xdr:row>
                    <xdr:rowOff>276225</xdr:rowOff>
                  </to>
                </anchor>
              </controlPr>
            </control>
          </mc:Choice>
        </mc:AlternateContent>
        <mc:AlternateContent xmlns:mc="http://schemas.openxmlformats.org/markup-compatibility/2006">
          <mc:Choice Requires="x14">
            <control shapeId="13364" r:id="rId56" name="Check Box 52">
              <controlPr defaultSize="0" autoFill="0" autoLine="0" autoPict="0">
                <anchor moveWithCells="1">
                  <from>
                    <xdr:col>44</xdr:col>
                    <xdr:colOff>47625</xdr:colOff>
                    <xdr:row>32</xdr:row>
                    <xdr:rowOff>28575</xdr:rowOff>
                  </from>
                  <to>
                    <xdr:col>45</xdr:col>
                    <xdr:colOff>114300</xdr:colOff>
                    <xdr:row>32</xdr:row>
                    <xdr:rowOff>276225</xdr:rowOff>
                  </to>
                </anchor>
              </controlPr>
            </control>
          </mc:Choice>
        </mc:AlternateContent>
        <mc:AlternateContent xmlns:mc="http://schemas.openxmlformats.org/markup-compatibility/2006">
          <mc:Choice Requires="x14">
            <control shapeId="13365" r:id="rId57" name="Check Box 53">
              <controlPr defaultSize="0" autoFill="0" autoLine="0" autoPict="0">
                <anchor moveWithCells="1">
                  <from>
                    <xdr:col>46</xdr:col>
                    <xdr:colOff>47625</xdr:colOff>
                    <xdr:row>32</xdr:row>
                    <xdr:rowOff>28575</xdr:rowOff>
                  </from>
                  <to>
                    <xdr:col>47</xdr:col>
                    <xdr:colOff>114300</xdr:colOff>
                    <xdr:row>32</xdr:row>
                    <xdr:rowOff>276225</xdr:rowOff>
                  </to>
                </anchor>
              </controlPr>
            </control>
          </mc:Choice>
        </mc:AlternateContent>
        <mc:AlternateContent xmlns:mc="http://schemas.openxmlformats.org/markup-compatibility/2006">
          <mc:Choice Requires="x14">
            <control shapeId="13366" r:id="rId58" name="Check Box 54">
              <controlPr defaultSize="0" autoFill="0" autoLine="0" autoPict="0">
                <anchor moveWithCells="1">
                  <from>
                    <xdr:col>48</xdr:col>
                    <xdr:colOff>47625</xdr:colOff>
                    <xdr:row>32</xdr:row>
                    <xdr:rowOff>28575</xdr:rowOff>
                  </from>
                  <to>
                    <xdr:col>49</xdr:col>
                    <xdr:colOff>114300</xdr:colOff>
                    <xdr:row>32</xdr:row>
                    <xdr:rowOff>276225</xdr:rowOff>
                  </to>
                </anchor>
              </controlPr>
            </control>
          </mc:Choice>
        </mc:AlternateContent>
        <mc:AlternateContent xmlns:mc="http://schemas.openxmlformats.org/markup-compatibility/2006">
          <mc:Choice Requires="x14">
            <control shapeId="13367" r:id="rId59" name="Check Box 55">
              <controlPr defaultSize="0" autoFill="0" autoLine="0" autoPict="0">
                <anchor moveWithCells="1">
                  <from>
                    <xdr:col>50</xdr:col>
                    <xdr:colOff>47625</xdr:colOff>
                    <xdr:row>32</xdr:row>
                    <xdr:rowOff>28575</xdr:rowOff>
                  </from>
                  <to>
                    <xdr:col>51</xdr:col>
                    <xdr:colOff>114300</xdr:colOff>
                    <xdr:row>32</xdr:row>
                    <xdr:rowOff>276225</xdr:rowOff>
                  </to>
                </anchor>
              </controlPr>
            </control>
          </mc:Choice>
        </mc:AlternateContent>
        <mc:AlternateContent xmlns:mc="http://schemas.openxmlformats.org/markup-compatibility/2006">
          <mc:Choice Requires="x14">
            <control shapeId="13368" r:id="rId60" name="Check Box 56">
              <controlPr defaultSize="0" autoFill="0" autoLine="0" autoPict="0">
                <anchor moveWithCells="1">
                  <from>
                    <xdr:col>52</xdr:col>
                    <xdr:colOff>47625</xdr:colOff>
                    <xdr:row>32</xdr:row>
                    <xdr:rowOff>28575</xdr:rowOff>
                  </from>
                  <to>
                    <xdr:col>53</xdr:col>
                    <xdr:colOff>114300</xdr:colOff>
                    <xdr:row>32</xdr:row>
                    <xdr:rowOff>276225</xdr:rowOff>
                  </to>
                </anchor>
              </controlPr>
            </control>
          </mc:Choice>
        </mc:AlternateContent>
        <mc:AlternateContent xmlns:mc="http://schemas.openxmlformats.org/markup-compatibility/2006">
          <mc:Choice Requires="x14">
            <control shapeId="13369" r:id="rId61" name="Check Box 57">
              <controlPr defaultSize="0" autoFill="0" autoLine="0" autoPict="0">
                <anchor moveWithCells="1">
                  <from>
                    <xdr:col>40</xdr:col>
                    <xdr:colOff>47625</xdr:colOff>
                    <xdr:row>33</xdr:row>
                    <xdr:rowOff>28575</xdr:rowOff>
                  </from>
                  <to>
                    <xdr:col>41</xdr:col>
                    <xdr:colOff>114300</xdr:colOff>
                    <xdr:row>33</xdr:row>
                    <xdr:rowOff>276225</xdr:rowOff>
                  </to>
                </anchor>
              </controlPr>
            </control>
          </mc:Choice>
        </mc:AlternateContent>
        <mc:AlternateContent xmlns:mc="http://schemas.openxmlformats.org/markup-compatibility/2006">
          <mc:Choice Requires="x14">
            <control shapeId="13370" r:id="rId62" name="Check Box 58">
              <controlPr defaultSize="0" autoFill="0" autoLine="0" autoPict="0">
                <anchor moveWithCells="1">
                  <from>
                    <xdr:col>42</xdr:col>
                    <xdr:colOff>47625</xdr:colOff>
                    <xdr:row>33</xdr:row>
                    <xdr:rowOff>28575</xdr:rowOff>
                  </from>
                  <to>
                    <xdr:col>43</xdr:col>
                    <xdr:colOff>114300</xdr:colOff>
                    <xdr:row>33</xdr:row>
                    <xdr:rowOff>276225</xdr:rowOff>
                  </to>
                </anchor>
              </controlPr>
            </control>
          </mc:Choice>
        </mc:AlternateContent>
        <mc:AlternateContent xmlns:mc="http://schemas.openxmlformats.org/markup-compatibility/2006">
          <mc:Choice Requires="x14">
            <control shapeId="13371" r:id="rId63" name="Check Box 59">
              <controlPr defaultSize="0" autoFill="0" autoLine="0" autoPict="0">
                <anchor moveWithCells="1">
                  <from>
                    <xdr:col>44</xdr:col>
                    <xdr:colOff>47625</xdr:colOff>
                    <xdr:row>33</xdr:row>
                    <xdr:rowOff>28575</xdr:rowOff>
                  </from>
                  <to>
                    <xdr:col>45</xdr:col>
                    <xdr:colOff>114300</xdr:colOff>
                    <xdr:row>33</xdr:row>
                    <xdr:rowOff>276225</xdr:rowOff>
                  </to>
                </anchor>
              </controlPr>
            </control>
          </mc:Choice>
        </mc:AlternateContent>
        <mc:AlternateContent xmlns:mc="http://schemas.openxmlformats.org/markup-compatibility/2006">
          <mc:Choice Requires="x14">
            <control shapeId="13372" r:id="rId64" name="Check Box 60">
              <controlPr defaultSize="0" autoFill="0" autoLine="0" autoPict="0">
                <anchor moveWithCells="1">
                  <from>
                    <xdr:col>46</xdr:col>
                    <xdr:colOff>47625</xdr:colOff>
                    <xdr:row>33</xdr:row>
                    <xdr:rowOff>28575</xdr:rowOff>
                  </from>
                  <to>
                    <xdr:col>47</xdr:col>
                    <xdr:colOff>114300</xdr:colOff>
                    <xdr:row>33</xdr:row>
                    <xdr:rowOff>276225</xdr:rowOff>
                  </to>
                </anchor>
              </controlPr>
            </control>
          </mc:Choice>
        </mc:AlternateContent>
        <mc:AlternateContent xmlns:mc="http://schemas.openxmlformats.org/markup-compatibility/2006">
          <mc:Choice Requires="x14">
            <control shapeId="13373" r:id="rId65" name="Check Box 61">
              <controlPr defaultSize="0" autoFill="0" autoLine="0" autoPict="0">
                <anchor moveWithCells="1">
                  <from>
                    <xdr:col>48</xdr:col>
                    <xdr:colOff>47625</xdr:colOff>
                    <xdr:row>33</xdr:row>
                    <xdr:rowOff>28575</xdr:rowOff>
                  </from>
                  <to>
                    <xdr:col>49</xdr:col>
                    <xdr:colOff>114300</xdr:colOff>
                    <xdr:row>33</xdr:row>
                    <xdr:rowOff>276225</xdr:rowOff>
                  </to>
                </anchor>
              </controlPr>
            </control>
          </mc:Choice>
        </mc:AlternateContent>
        <mc:AlternateContent xmlns:mc="http://schemas.openxmlformats.org/markup-compatibility/2006">
          <mc:Choice Requires="x14">
            <control shapeId="13374" r:id="rId66" name="Check Box 62">
              <controlPr defaultSize="0" autoFill="0" autoLine="0" autoPict="0">
                <anchor moveWithCells="1">
                  <from>
                    <xdr:col>50</xdr:col>
                    <xdr:colOff>47625</xdr:colOff>
                    <xdr:row>33</xdr:row>
                    <xdr:rowOff>28575</xdr:rowOff>
                  </from>
                  <to>
                    <xdr:col>51</xdr:col>
                    <xdr:colOff>114300</xdr:colOff>
                    <xdr:row>33</xdr:row>
                    <xdr:rowOff>276225</xdr:rowOff>
                  </to>
                </anchor>
              </controlPr>
            </control>
          </mc:Choice>
        </mc:AlternateContent>
        <mc:AlternateContent xmlns:mc="http://schemas.openxmlformats.org/markup-compatibility/2006">
          <mc:Choice Requires="x14">
            <control shapeId="13375" r:id="rId67" name="Check Box 63">
              <controlPr defaultSize="0" autoFill="0" autoLine="0" autoPict="0">
                <anchor moveWithCells="1">
                  <from>
                    <xdr:col>52</xdr:col>
                    <xdr:colOff>47625</xdr:colOff>
                    <xdr:row>33</xdr:row>
                    <xdr:rowOff>28575</xdr:rowOff>
                  </from>
                  <to>
                    <xdr:col>53</xdr:col>
                    <xdr:colOff>114300</xdr:colOff>
                    <xdr:row>33</xdr:row>
                    <xdr:rowOff>276225</xdr:rowOff>
                  </to>
                </anchor>
              </controlPr>
            </control>
          </mc:Choice>
        </mc:AlternateContent>
        <mc:AlternateContent xmlns:mc="http://schemas.openxmlformats.org/markup-compatibility/2006">
          <mc:Choice Requires="x14">
            <control shapeId="13376" r:id="rId68" name="Check Box 64">
              <controlPr defaultSize="0" autoFill="0" autoLine="0" autoPict="0">
                <anchor moveWithCells="1">
                  <from>
                    <xdr:col>40</xdr:col>
                    <xdr:colOff>47625</xdr:colOff>
                    <xdr:row>34</xdr:row>
                    <xdr:rowOff>28575</xdr:rowOff>
                  </from>
                  <to>
                    <xdr:col>41</xdr:col>
                    <xdr:colOff>114300</xdr:colOff>
                    <xdr:row>34</xdr:row>
                    <xdr:rowOff>276225</xdr:rowOff>
                  </to>
                </anchor>
              </controlPr>
            </control>
          </mc:Choice>
        </mc:AlternateContent>
        <mc:AlternateContent xmlns:mc="http://schemas.openxmlformats.org/markup-compatibility/2006">
          <mc:Choice Requires="x14">
            <control shapeId="13377" r:id="rId69" name="Check Box 65">
              <controlPr defaultSize="0" autoFill="0" autoLine="0" autoPict="0">
                <anchor moveWithCells="1">
                  <from>
                    <xdr:col>42</xdr:col>
                    <xdr:colOff>47625</xdr:colOff>
                    <xdr:row>34</xdr:row>
                    <xdr:rowOff>28575</xdr:rowOff>
                  </from>
                  <to>
                    <xdr:col>43</xdr:col>
                    <xdr:colOff>114300</xdr:colOff>
                    <xdr:row>34</xdr:row>
                    <xdr:rowOff>276225</xdr:rowOff>
                  </to>
                </anchor>
              </controlPr>
            </control>
          </mc:Choice>
        </mc:AlternateContent>
        <mc:AlternateContent xmlns:mc="http://schemas.openxmlformats.org/markup-compatibility/2006">
          <mc:Choice Requires="x14">
            <control shapeId="13378" r:id="rId70" name="Check Box 66">
              <controlPr defaultSize="0" autoFill="0" autoLine="0" autoPict="0">
                <anchor moveWithCells="1">
                  <from>
                    <xdr:col>44</xdr:col>
                    <xdr:colOff>47625</xdr:colOff>
                    <xdr:row>34</xdr:row>
                    <xdr:rowOff>28575</xdr:rowOff>
                  </from>
                  <to>
                    <xdr:col>45</xdr:col>
                    <xdr:colOff>114300</xdr:colOff>
                    <xdr:row>34</xdr:row>
                    <xdr:rowOff>276225</xdr:rowOff>
                  </to>
                </anchor>
              </controlPr>
            </control>
          </mc:Choice>
        </mc:AlternateContent>
        <mc:AlternateContent xmlns:mc="http://schemas.openxmlformats.org/markup-compatibility/2006">
          <mc:Choice Requires="x14">
            <control shapeId="13379" r:id="rId71" name="Check Box 67">
              <controlPr defaultSize="0" autoFill="0" autoLine="0" autoPict="0">
                <anchor moveWithCells="1">
                  <from>
                    <xdr:col>46</xdr:col>
                    <xdr:colOff>47625</xdr:colOff>
                    <xdr:row>34</xdr:row>
                    <xdr:rowOff>28575</xdr:rowOff>
                  </from>
                  <to>
                    <xdr:col>47</xdr:col>
                    <xdr:colOff>114300</xdr:colOff>
                    <xdr:row>34</xdr:row>
                    <xdr:rowOff>276225</xdr:rowOff>
                  </to>
                </anchor>
              </controlPr>
            </control>
          </mc:Choice>
        </mc:AlternateContent>
        <mc:AlternateContent xmlns:mc="http://schemas.openxmlformats.org/markup-compatibility/2006">
          <mc:Choice Requires="x14">
            <control shapeId="13380" r:id="rId72" name="Check Box 68">
              <controlPr defaultSize="0" autoFill="0" autoLine="0" autoPict="0">
                <anchor moveWithCells="1">
                  <from>
                    <xdr:col>48</xdr:col>
                    <xdr:colOff>47625</xdr:colOff>
                    <xdr:row>34</xdr:row>
                    <xdr:rowOff>28575</xdr:rowOff>
                  </from>
                  <to>
                    <xdr:col>49</xdr:col>
                    <xdr:colOff>114300</xdr:colOff>
                    <xdr:row>34</xdr:row>
                    <xdr:rowOff>276225</xdr:rowOff>
                  </to>
                </anchor>
              </controlPr>
            </control>
          </mc:Choice>
        </mc:AlternateContent>
        <mc:AlternateContent xmlns:mc="http://schemas.openxmlformats.org/markup-compatibility/2006">
          <mc:Choice Requires="x14">
            <control shapeId="13381" r:id="rId73" name="Check Box 69">
              <controlPr defaultSize="0" autoFill="0" autoLine="0" autoPict="0">
                <anchor moveWithCells="1">
                  <from>
                    <xdr:col>50</xdr:col>
                    <xdr:colOff>47625</xdr:colOff>
                    <xdr:row>34</xdr:row>
                    <xdr:rowOff>28575</xdr:rowOff>
                  </from>
                  <to>
                    <xdr:col>51</xdr:col>
                    <xdr:colOff>114300</xdr:colOff>
                    <xdr:row>34</xdr:row>
                    <xdr:rowOff>276225</xdr:rowOff>
                  </to>
                </anchor>
              </controlPr>
            </control>
          </mc:Choice>
        </mc:AlternateContent>
        <mc:AlternateContent xmlns:mc="http://schemas.openxmlformats.org/markup-compatibility/2006">
          <mc:Choice Requires="x14">
            <control shapeId="13382" r:id="rId74" name="Check Box 70">
              <controlPr defaultSize="0" autoFill="0" autoLine="0" autoPict="0">
                <anchor moveWithCells="1">
                  <from>
                    <xdr:col>52</xdr:col>
                    <xdr:colOff>47625</xdr:colOff>
                    <xdr:row>34</xdr:row>
                    <xdr:rowOff>28575</xdr:rowOff>
                  </from>
                  <to>
                    <xdr:col>53</xdr:col>
                    <xdr:colOff>114300</xdr:colOff>
                    <xdr:row>34</xdr:row>
                    <xdr:rowOff>276225</xdr:rowOff>
                  </to>
                </anchor>
              </controlPr>
            </control>
          </mc:Choice>
        </mc:AlternateContent>
        <mc:AlternateContent xmlns:mc="http://schemas.openxmlformats.org/markup-compatibility/2006">
          <mc:Choice Requires="x14">
            <control shapeId="13383" r:id="rId75" name="Check Box 71">
              <controlPr defaultSize="0" autoFill="0" autoLine="0" autoPict="0">
                <anchor moveWithCells="1">
                  <from>
                    <xdr:col>40</xdr:col>
                    <xdr:colOff>47625</xdr:colOff>
                    <xdr:row>35</xdr:row>
                    <xdr:rowOff>28575</xdr:rowOff>
                  </from>
                  <to>
                    <xdr:col>41</xdr:col>
                    <xdr:colOff>114300</xdr:colOff>
                    <xdr:row>35</xdr:row>
                    <xdr:rowOff>276225</xdr:rowOff>
                  </to>
                </anchor>
              </controlPr>
            </control>
          </mc:Choice>
        </mc:AlternateContent>
        <mc:AlternateContent xmlns:mc="http://schemas.openxmlformats.org/markup-compatibility/2006">
          <mc:Choice Requires="x14">
            <control shapeId="13384" r:id="rId76" name="Check Box 72">
              <controlPr defaultSize="0" autoFill="0" autoLine="0" autoPict="0">
                <anchor moveWithCells="1">
                  <from>
                    <xdr:col>42</xdr:col>
                    <xdr:colOff>47625</xdr:colOff>
                    <xdr:row>35</xdr:row>
                    <xdr:rowOff>28575</xdr:rowOff>
                  </from>
                  <to>
                    <xdr:col>43</xdr:col>
                    <xdr:colOff>114300</xdr:colOff>
                    <xdr:row>35</xdr:row>
                    <xdr:rowOff>276225</xdr:rowOff>
                  </to>
                </anchor>
              </controlPr>
            </control>
          </mc:Choice>
        </mc:AlternateContent>
        <mc:AlternateContent xmlns:mc="http://schemas.openxmlformats.org/markup-compatibility/2006">
          <mc:Choice Requires="x14">
            <control shapeId="13385" r:id="rId77" name="Check Box 73">
              <controlPr defaultSize="0" autoFill="0" autoLine="0" autoPict="0">
                <anchor moveWithCells="1">
                  <from>
                    <xdr:col>44</xdr:col>
                    <xdr:colOff>47625</xdr:colOff>
                    <xdr:row>35</xdr:row>
                    <xdr:rowOff>28575</xdr:rowOff>
                  </from>
                  <to>
                    <xdr:col>45</xdr:col>
                    <xdr:colOff>114300</xdr:colOff>
                    <xdr:row>35</xdr:row>
                    <xdr:rowOff>276225</xdr:rowOff>
                  </to>
                </anchor>
              </controlPr>
            </control>
          </mc:Choice>
        </mc:AlternateContent>
        <mc:AlternateContent xmlns:mc="http://schemas.openxmlformats.org/markup-compatibility/2006">
          <mc:Choice Requires="x14">
            <control shapeId="13386" r:id="rId78" name="Check Box 74">
              <controlPr defaultSize="0" autoFill="0" autoLine="0" autoPict="0">
                <anchor moveWithCells="1">
                  <from>
                    <xdr:col>46</xdr:col>
                    <xdr:colOff>47625</xdr:colOff>
                    <xdr:row>35</xdr:row>
                    <xdr:rowOff>28575</xdr:rowOff>
                  </from>
                  <to>
                    <xdr:col>47</xdr:col>
                    <xdr:colOff>114300</xdr:colOff>
                    <xdr:row>35</xdr:row>
                    <xdr:rowOff>276225</xdr:rowOff>
                  </to>
                </anchor>
              </controlPr>
            </control>
          </mc:Choice>
        </mc:AlternateContent>
        <mc:AlternateContent xmlns:mc="http://schemas.openxmlformats.org/markup-compatibility/2006">
          <mc:Choice Requires="x14">
            <control shapeId="13387" r:id="rId79" name="Check Box 75">
              <controlPr defaultSize="0" autoFill="0" autoLine="0" autoPict="0">
                <anchor moveWithCells="1">
                  <from>
                    <xdr:col>48</xdr:col>
                    <xdr:colOff>47625</xdr:colOff>
                    <xdr:row>35</xdr:row>
                    <xdr:rowOff>28575</xdr:rowOff>
                  </from>
                  <to>
                    <xdr:col>49</xdr:col>
                    <xdr:colOff>114300</xdr:colOff>
                    <xdr:row>35</xdr:row>
                    <xdr:rowOff>276225</xdr:rowOff>
                  </to>
                </anchor>
              </controlPr>
            </control>
          </mc:Choice>
        </mc:AlternateContent>
        <mc:AlternateContent xmlns:mc="http://schemas.openxmlformats.org/markup-compatibility/2006">
          <mc:Choice Requires="x14">
            <control shapeId="13388" r:id="rId80" name="Check Box 76">
              <controlPr defaultSize="0" autoFill="0" autoLine="0" autoPict="0">
                <anchor moveWithCells="1">
                  <from>
                    <xdr:col>50</xdr:col>
                    <xdr:colOff>47625</xdr:colOff>
                    <xdr:row>35</xdr:row>
                    <xdr:rowOff>28575</xdr:rowOff>
                  </from>
                  <to>
                    <xdr:col>51</xdr:col>
                    <xdr:colOff>114300</xdr:colOff>
                    <xdr:row>35</xdr:row>
                    <xdr:rowOff>276225</xdr:rowOff>
                  </to>
                </anchor>
              </controlPr>
            </control>
          </mc:Choice>
        </mc:AlternateContent>
        <mc:AlternateContent xmlns:mc="http://schemas.openxmlformats.org/markup-compatibility/2006">
          <mc:Choice Requires="x14">
            <control shapeId="13389" r:id="rId81" name="Check Box 77">
              <controlPr defaultSize="0" autoFill="0" autoLine="0" autoPict="0">
                <anchor moveWithCells="1">
                  <from>
                    <xdr:col>52</xdr:col>
                    <xdr:colOff>47625</xdr:colOff>
                    <xdr:row>35</xdr:row>
                    <xdr:rowOff>28575</xdr:rowOff>
                  </from>
                  <to>
                    <xdr:col>53</xdr:col>
                    <xdr:colOff>114300</xdr:colOff>
                    <xdr:row>35</xdr:row>
                    <xdr:rowOff>276225</xdr:rowOff>
                  </to>
                </anchor>
              </controlPr>
            </control>
          </mc:Choice>
        </mc:AlternateContent>
        <mc:AlternateContent xmlns:mc="http://schemas.openxmlformats.org/markup-compatibility/2006">
          <mc:Choice Requires="x14">
            <control shapeId="13390" r:id="rId82" name="Check Box 78">
              <controlPr defaultSize="0" autoFill="0" autoLine="0" autoPict="0">
                <anchor moveWithCells="1">
                  <from>
                    <xdr:col>40</xdr:col>
                    <xdr:colOff>47625</xdr:colOff>
                    <xdr:row>36</xdr:row>
                    <xdr:rowOff>28575</xdr:rowOff>
                  </from>
                  <to>
                    <xdr:col>41</xdr:col>
                    <xdr:colOff>114300</xdr:colOff>
                    <xdr:row>36</xdr:row>
                    <xdr:rowOff>276225</xdr:rowOff>
                  </to>
                </anchor>
              </controlPr>
            </control>
          </mc:Choice>
        </mc:AlternateContent>
        <mc:AlternateContent xmlns:mc="http://schemas.openxmlformats.org/markup-compatibility/2006">
          <mc:Choice Requires="x14">
            <control shapeId="13391" r:id="rId83" name="Check Box 79">
              <controlPr defaultSize="0" autoFill="0" autoLine="0" autoPict="0">
                <anchor moveWithCells="1">
                  <from>
                    <xdr:col>42</xdr:col>
                    <xdr:colOff>47625</xdr:colOff>
                    <xdr:row>36</xdr:row>
                    <xdr:rowOff>28575</xdr:rowOff>
                  </from>
                  <to>
                    <xdr:col>43</xdr:col>
                    <xdr:colOff>114300</xdr:colOff>
                    <xdr:row>36</xdr:row>
                    <xdr:rowOff>276225</xdr:rowOff>
                  </to>
                </anchor>
              </controlPr>
            </control>
          </mc:Choice>
        </mc:AlternateContent>
        <mc:AlternateContent xmlns:mc="http://schemas.openxmlformats.org/markup-compatibility/2006">
          <mc:Choice Requires="x14">
            <control shapeId="13392" r:id="rId84" name="Check Box 80">
              <controlPr defaultSize="0" autoFill="0" autoLine="0" autoPict="0">
                <anchor moveWithCells="1">
                  <from>
                    <xdr:col>44</xdr:col>
                    <xdr:colOff>47625</xdr:colOff>
                    <xdr:row>36</xdr:row>
                    <xdr:rowOff>28575</xdr:rowOff>
                  </from>
                  <to>
                    <xdr:col>45</xdr:col>
                    <xdr:colOff>114300</xdr:colOff>
                    <xdr:row>36</xdr:row>
                    <xdr:rowOff>276225</xdr:rowOff>
                  </to>
                </anchor>
              </controlPr>
            </control>
          </mc:Choice>
        </mc:AlternateContent>
        <mc:AlternateContent xmlns:mc="http://schemas.openxmlformats.org/markup-compatibility/2006">
          <mc:Choice Requires="x14">
            <control shapeId="13393" r:id="rId85" name="Check Box 81">
              <controlPr defaultSize="0" autoFill="0" autoLine="0" autoPict="0">
                <anchor moveWithCells="1">
                  <from>
                    <xdr:col>46</xdr:col>
                    <xdr:colOff>47625</xdr:colOff>
                    <xdr:row>36</xdr:row>
                    <xdr:rowOff>28575</xdr:rowOff>
                  </from>
                  <to>
                    <xdr:col>47</xdr:col>
                    <xdr:colOff>114300</xdr:colOff>
                    <xdr:row>36</xdr:row>
                    <xdr:rowOff>276225</xdr:rowOff>
                  </to>
                </anchor>
              </controlPr>
            </control>
          </mc:Choice>
        </mc:AlternateContent>
        <mc:AlternateContent xmlns:mc="http://schemas.openxmlformats.org/markup-compatibility/2006">
          <mc:Choice Requires="x14">
            <control shapeId="13394" r:id="rId86" name="Check Box 82">
              <controlPr defaultSize="0" autoFill="0" autoLine="0" autoPict="0">
                <anchor moveWithCells="1">
                  <from>
                    <xdr:col>48</xdr:col>
                    <xdr:colOff>47625</xdr:colOff>
                    <xdr:row>36</xdr:row>
                    <xdr:rowOff>28575</xdr:rowOff>
                  </from>
                  <to>
                    <xdr:col>49</xdr:col>
                    <xdr:colOff>114300</xdr:colOff>
                    <xdr:row>36</xdr:row>
                    <xdr:rowOff>276225</xdr:rowOff>
                  </to>
                </anchor>
              </controlPr>
            </control>
          </mc:Choice>
        </mc:AlternateContent>
        <mc:AlternateContent xmlns:mc="http://schemas.openxmlformats.org/markup-compatibility/2006">
          <mc:Choice Requires="x14">
            <control shapeId="13395" r:id="rId87" name="Check Box 83">
              <controlPr defaultSize="0" autoFill="0" autoLine="0" autoPict="0">
                <anchor moveWithCells="1">
                  <from>
                    <xdr:col>50</xdr:col>
                    <xdr:colOff>47625</xdr:colOff>
                    <xdr:row>36</xdr:row>
                    <xdr:rowOff>28575</xdr:rowOff>
                  </from>
                  <to>
                    <xdr:col>51</xdr:col>
                    <xdr:colOff>114300</xdr:colOff>
                    <xdr:row>36</xdr:row>
                    <xdr:rowOff>276225</xdr:rowOff>
                  </to>
                </anchor>
              </controlPr>
            </control>
          </mc:Choice>
        </mc:AlternateContent>
        <mc:AlternateContent xmlns:mc="http://schemas.openxmlformats.org/markup-compatibility/2006">
          <mc:Choice Requires="x14">
            <control shapeId="13396" r:id="rId88" name="Check Box 84">
              <controlPr defaultSize="0" autoFill="0" autoLine="0" autoPict="0">
                <anchor moveWithCells="1">
                  <from>
                    <xdr:col>52</xdr:col>
                    <xdr:colOff>47625</xdr:colOff>
                    <xdr:row>36</xdr:row>
                    <xdr:rowOff>28575</xdr:rowOff>
                  </from>
                  <to>
                    <xdr:col>53</xdr:col>
                    <xdr:colOff>114300</xdr:colOff>
                    <xdr:row>36</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DD15A-3B3D-4394-9175-FB087D005A28}">
  <sheetPr codeName="Sheet3">
    <tabColor rgb="FF0E2837"/>
  </sheetPr>
  <dimension ref="A2:A49"/>
  <sheetViews>
    <sheetView showGridLines="0" showRowColHeaders="0" topLeftCell="A19" zoomScaleNormal="100" workbookViewId="0">
      <selection activeCell="K112" sqref="K112"/>
    </sheetView>
  </sheetViews>
  <sheetFormatPr defaultRowHeight="15" x14ac:dyDescent="0.25"/>
  <cols>
    <col min="1" max="16384" width="9.140625" style="55"/>
  </cols>
  <sheetData>
    <row r="2" s="57" customFormat="1" x14ac:dyDescent="0.25"/>
    <row r="3" s="57" customFormat="1" x14ac:dyDescent="0.25"/>
    <row r="4" s="57" customFormat="1" x14ac:dyDescent="0.25"/>
    <row r="5" s="57" customFormat="1" x14ac:dyDescent="0.25"/>
    <row r="6" s="57" customFormat="1" x14ac:dyDescent="0.25"/>
    <row r="7" s="57" customFormat="1" x14ac:dyDescent="0.25"/>
    <row r="8" s="57" customFormat="1" x14ac:dyDescent="0.25"/>
    <row r="9" s="57" customFormat="1" x14ac:dyDescent="0.25"/>
    <row r="10" s="57" customFormat="1" x14ac:dyDescent="0.25"/>
    <row r="11" s="57" customFormat="1" x14ac:dyDescent="0.25"/>
    <row r="12" s="57" customFormat="1" x14ac:dyDescent="0.25"/>
    <row r="13" s="57" customFormat="1" x14ac:dyDescent="0.25"/>
    <row r="14" s="57" customFormat="1" x14ac:dyDescent="0.25"/>
    <row r="15" s="57" customFormat="1" x14ac:dyDescent="0.25"/>
    <row r="37" s="56" customFormat="1" x14ac:dyDescent="0.25"/>
    <row r="38" s="56" customFormat="1" x14ac:dyDescent="0.25"/>
    <row r="39" s="56" customFormat="1" x14ac:dyDescent="0.25"/>
    <row r="40" s="56" customFormat="1" x14ac:dyDescent="0.25"/>
    <row r="41" s="56" customFormat="1" x14ac:dyDescent="0.25"/>
    <row r="42" s="56" customFormat="1" x14ac:dyDescent="0.25"/>
    <row r="43" s="56" customFormat="1" x14ac:dyDescent="0.25"/>
    <row r="44" s="56" customFormat="1" x14ac:dyDescent="0.25"/>
    <row r="45" s="56" customFormat="1" x14ac:dyDescent="0.25"/>
    <row r="46" s="56" customFormat="1" x14ac:dyDescent="0.25"/>
    <row r="47" s="56" customFormat="1" x14ac:dyDescent="0.25"/>
    <row r="48" s="56" customFormat="1" x14ac:dyDescent="0.25"/>
    <row r="49" s="56" customFormat="1" x14ac:dyDescent="0.25"/>
  </sheetData>
  <sheetProtection algorithmName="SHA-512" hashValue="UZdTg/dAV0cMoNGFcQozcf34Tq0kXra8mkr8ZvoStqy6ed/V5KBLbtfncJwrHYN7rdUzpFfaREn6a/2j8GeB8A==" saltValue="IB2QJENTBybjQ8AQkBT7Sg==" spinCount="100000" sheet="1" objects="1" scenarios="1" select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Foi de lucru</vt:lpstr>
      </vt:variant>
      <vt:variant>
        <vt:i4>3</vt:i4>
      </vt:variant>
      <vt:variant>
        <vt:lpstr>Zone denumite</vt:lpstr>
      </vt:variant>
      <vt:variant>
        <vt:i4>3</vt:i4>
      </vt:variant>
    </vt:vector>
  </HeadingPairs>
  <TitlesOfParts>
    <vt:vector size="6" baseType="lpstr">
      <vt:lpstr>📆 Calendars</vt:lpstr>
      <vt:lpstr>✒Habits and Routines</vt:lpstr>
      <vt:lpstr>© About EQUILIBRIUM</vt:lpstr>
      <vt:lpstr>Event</vt:lpstr>
      <vt:lpstr>Event_2</vt:lpstr>
      <vt:lpstr>'✒Habits and Routines'!Zona_de_imprimat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2021-09-06T12:17:02Z</dcterms:modified>
</cp:coreProperties>
</file>